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研究支援のご案内\2025年度研究支援のご案内\様式差替（HP）\"/>
    </mc:Choice>
  </mc:AlternateContent>
  <bookViews>
    <workbookView xWindow="0" yWindow="0" windowWidth="23040" windowHeight="9096"/>
  </bookViews>
  <sheets>
    <sheet name="申請書" sheetId="11" r:id="rId1"/>
    <sheet name="記入に関する説明" sheetId="14" r:id="rId2"/>
    <sheet name="【人事・総務管理用】※変更しないでください" sheetId="12" r:id="rId3"/>
    <sheet name="【人事・総務管理用】各マスタ※変更しないでください" sheetId="18" r:id="rId4"/>
    <sheet name="部署一覧表※変更しないでください" sheetId="19" r:id="rId5"/>
  </sheets>
  <definedNames>
    <definedName name="_xlnm._FilterDatabase" localSheetId="2" hidden="1">【人事・総務管理用】※変更しないでください!$A$27:$N$37</definedName>
    <definedName name="_xlnm.Print_Area" localSheetId="1">記入に関する説明!$A$1:$BS$80</definedName>
    <definedName name="_xlnm.Print_Area" localSheetId="0">申請書!$A$1:$AJ$74</definedName>
    <definedName name="_xlnm.Print_Titles" localSheetId="4">部署一覧表※変更しないでください!$1:$1</definedName>
    <definedName name="勘定科目Ｍ">#REF!</definedName>
    <definedName name="車道校舎">【人事・総務管理用】各マスタ※変更しないでください!$C$67:$C$78</definedName>
    <definedName name="豊橋校舎">【人事・総務管理用】各マスタ※変更しないでください!$A$67:$A$91</definedName>
    <definedName name="名古屋校舎">【人事・総務管理用】各マスタ※変更しないでください!$B$67:$B$90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Q11" i="11"/>
  <c r="B62" i="12" l="1"/>
  <c r="A43" i="12"/>
  <c r="A29" i="12"/>
  <c r="L14" i="12" l="1"/>
  <c r="M14" i="12"/>
  <c r="L13" i="12"/>
  <c r="M13" i="12"/>
  <c r="L12" i="12"/>
  <c r="M12" i="12"/>
  <c r="L11" i="12"/>
  <c r="M11" i="12"/>
  <c r="L10" i="12"/>
  <c r="M10" i="12"/>
  <c r="L9" i="12"/>
  <c r="M9" i="12"/>
  <c r="L8" i="12"/>
  <c r="M8" i="12"/>
  <c r="L7" i="12"/>
  <c r="M7" i="12"/>
  <c r="L6" i="12"/>
  <c r="M6" i="12"/>
  <c r="L5" i="12"/>
  <c r="M5" i="12"/>
  <c r="I71" i="12"/>
  <c r="I72" i="12"/>
  <c r="I73" i="12"/>
  <c r="I74" i="12"/>
  <c r="I75" i="12"/>
  <c r="I76" i="12"/>
  <c r="I77" i="12"/>
  <c r="I78" i="12"/>
  <c r="I79" i="12"/>
  <c r="I70" i="12"/>
  <c r="H71" i="12"/>
  <c r="H72" i="12"/>
  <c r="H73" i="12"/>
  <c r="H74" i="12"/>
  <c r="H75" i="12"/>
  <c r="H76" i="12"/>
  <c r="H77" i="12"/>
  <c r="H78" i="12"/>
  <c r="H79" i="12"/>
  <c r="H70" i="12"/>
  <c r="B79" i="12" l="1"/>
  <c r="B78" i="12"/>
  <c r="B77" i="12"/>
  <c r="B76" i="12"/>
  <c r="B75" i="12"/>
  <c r="B74" i="12"/>
  <c r="B73" i="12"/>
  <c r="B72" i="12"/>
  <c r="B71" i="12"/>
  <c r="B70" i="12"/>
  <c r="A79" i="12"/>
  <c r="A78" i="12"/>
  <c r="A77" i="12"/>
  <c r="A76" i="12"/>
  <c r="A75" i="12"/>
  <c r="A74" i="12"/>
  <c r="A73" i="12"/>
  <c r="A72" i="12"/>
  <c r="A71" i="12"/>
  <c r="A70" i="12"/>
  <c r="A65" i="12"/>
  <c r="A64" i="12"/>
  <c r="A63" i="12"/>
  <c r="A62" i="12"/>
  <c r="A61" i="12"/>
  <c r="A60" i="12"/>
  <c r="A59" i="12"/>
  <c r="A58" i="12"/>
  <c r="A57" i="12"/>
  <c r="A56" i="12"/>
  <c r="G70" i="12" l="1"/>
  <c r="G71" i="12"/>
  <c r="G72" i="12"/>
  <c r="G73" i="12"/>
  <c r="G74" i="12"/>
  <c r="G75" i="12"/>
  <c r="G76" i="12"/>
  <c r="G77" i="12"/>
  <c r="G78" i="12"/>
  <c r="G79" i="12"/>
  <c r="F70" i="12"/>
  <c r="F71" i="12"/>
  <c r="F72" i="12"/>
  <c r="F73" i="12"/>
  <c r="F74" i="12"/>
  <c r="F75" i="12"/>
  <c r="F76" i="12"/>
  <c r="F77" i="12"/>
  <c r="F78" i="12"/>
  <c r="F79" i="12"/>
  <c r="E70" i="12"/>
  <c r="E71" i="12"/>
  <c r="E72" i="12"/>
  <c r="E73" i="12"/>
  <c r="E74" i="12"/>
  <c r="E75" i="12"/>
  <c r="E76" i="12"/>
  <c r="E77" i="12"/>
  <c r="E78" i="12"/>
  <c r="E79" i="12"/>
  <c r="D70" i="12"/>
  <c r="D71" i="12"/>
  <c r="D72" i="12"/>
  <c r="D73" i="12"/>
  <c r="D74" i="12"/>
  <c r="D75" i="12"/>
  <c r="D76" i="12"/>
  <c r="D77" i="12"/>
  <c r="D78" i="12"/>
  <c r="D79" i="12"/>
  <c r="C70" i="12"/>
  <c r="C71" i="12"/>
  <c r="C72" i="12"/>
  <c r="C73" i="12"/>
  <c r="C74" i="12"/>
  <c r="C75" i="12"/>
  <c r="C76" i="12"/>
  <c r="C77" i="12"/>
  <c r="C78" i="12"/>
  <c r="C79" i="12"/>
  <c r="D42" i="12" l="1"/>
  <c r="A42" i="12"/>
  <c r="A44" i="12"/>
  <c r="A45" i="12"/>
  <c r="A46" i="12"/>
  <c r="A47" i="12"/>
  <c r="A48" i="12"/>
  <c r="A49" i="12"/>
  <c r="A50" i="12"/>
  <c r="A51" i="12"/>
  <c r="D51" i="12"/>
  <c r="D50" i="12"/>
  <c r="D49" i="12"/>
  <c r="D48" i="12"/>
  <c r="D47" i="12"/>
  <c r="D46" i="12"/>
  <c r="D45" i="12"/>
  <c r="F45" i="12" s="1"/>
  <c r="D44" i="12"/>
  <c r="D43" i="12"/>
  <c r="A30" i="12"/>
  <c r="A31" i="12"/>
  <c r="A32" i="12"/>
  <c r="A33" i="12"/>
  <c r="A34" i="12"/>
  <c r="A35" i="12"/>
  <c r="A36" i="12"/>
  <c r="A37" i="12"/>
  <c r="A28" i="12"/>
  <c r="C51" i="12" l="1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B42" i="12"/>
  <c r="C42" i="12"/>
  <c r="F51" i="12"/>
  <c r="F50" i="12"/>
  <c r="F49" i="12"/>
  <c r="F48" i="12"/>
  <c r="F47" i="12"/>
  <c r="F46" i="12"/>
  <c r="F44" i="12"/>
  <c r="F42" i="12"/>
  <c r="F43" i="12"/>
  <c r="I51" i="12"/>
  <c r="J51" i="12"/>
  <c r="E51" i="12"/>
  <c r="K51" i="12" s="1"/>
  <c r="I50" i="12"/>
  <c r="J50" i="12"/>
  <c r="I49" i="12"/>
  <c r="J49" i="12"/>
  <c r="H48" i="12"/>
  <c r="I48" i="12"/>
  <c r="J48" i="12"/>
  <c r="I47" i="12"/>
  <c r="J47" i="12"/>
  <c r="I46" i="12"/>
  <c r="J46" i="12"/>
  <c r="I45" i="12"/>
  <c r="J45" i="12"/>
  <c r="I44" i="12"/>
  <c r="J44" i="12"/>
  <c r="H44" i="12"/>
  <c r="I43" i="12"/>
  <c r="J43" i="12"/>
  <c r="I42" i="12"/>
  <c r="J42" i="12"/>
  <c r="G48" i="12"/>
  <c r="H43" i="12"/>
  <c r="G43" i="12"/>
  <c r="E43" i="12"/>
  <c r="K43" i="12" s="1"/>
  <c r="E42" i="12"/>
  <c r="K42" i="12" s="1"/>
  <c r="H42" i="12"/>
  <c r="G42" i="12"/>
  <c r="H47" i="12"/>
  <c r="G47" i="12"/>
  <c r="G44" i="12"/>
  <c r="E44" i="12"/>
  <c r="K44" i="12" s="1"/>
  <c r="G51" i="12"/>
  <c r="H51" i="12"/>
  <c r="E50" i="12"/>
  <c r="K50" i="12" s="1"/>
  <c r="G50" i="12"/>
  <c r="H50" i="12"/>
  <c r="E49" i="12"/>
  <c r="K49" i="12" s="1"/>
  <c r="G49" i="12"/>
  <c r="H49" i="12"/>
  <c r="E48" i="12"/>
  <c r="K48" i="12" s="1"/>
  <c r="E47" i="12"/>
  <c r="K47" i="12" s="1"/>
  <c r="H46" i="12"/>
  <c r="G46" i="12"/>
  <c r="E46" i="12"/>
  <c r="K46" i="12" s="1"/>
  <c r="E45" i="12"/>
  <c r="K45" i="12" s="1"/>
  <c r="G45" i="12"/>
  <c r="H45" i="12"/>
  <c r="D37" i="12"/>
  <c r="F37" i="12" s="1"/>
  <c r="D36" i="12"/>
  <c r="F36" i="12" s="1"/>
  <c r="D35" i="12"/>
  <c r="F35" i="12" s="1"/>
  <c r="D34" i="12"/>
  <c r="F34" i="12" s="1"/>
  <c r="D33" i="12"/>
  <c r="F33" i="12" s="1"/>
  <c r="D32" i="12"/>
  <c r="F32" i="12" s="1"/>
  <c r="D31" i="12"/>
  <c r="F31" i="12" s="1"/>
  <c r="D30" i="12"/>
  <c r="F30" i="12" s="1"/>
  <c r="D29" i="12"/>
  <c r="F29" i="12" s="1"/>
  <c r="D28" i="12"/>
  <c r="F28" i="12" s="1"/>
  <c r="C37" i="12" l="1"/>
  <c r="B37" i="12"/>
  <c r="B36" i="12"/>
  <c r="C36" i="12"/>
  <c r="B35" i="12"/>
  <c r="C35" i="12"/>
  <c r="G34" i="12"/>
  <c r="B34" i="12"/>
  <c r="C34" i="12"/>
  <c r="B33" i="12"/>
  <c r="C33" i="12"/>
  <c r="C32" i="12"/>
  <c r="B32" i="12"/>
  <c r="C31" i="12"/>
  <c r="B31" i="12"/>
  <c r="B30" i="12"/>
  <c r="C30" i="12"/>
  <c r="I29" i="12"/>
  <c r="C29" i="12"/>
  <c r="B29" i="12"/>
  <c r="B28" i="12"/>
  <c r="C28" i="12"/>
  <c r="I37" i="12"/>
  <c r="J37" i="12"/>
  <c r="I36" i="12"/>
  <c r="J36" i="12"/>
  <c r="I35" i="12"/>
  <c r="J35" i="12"/>
  <c r="H34" i="12"/>
  <c r="J34" i="12"/>
  <c r="I34" i="12"/>
  <c r="M29" i="12"/>
  <c r="L29" i="12"/>
  <c r="K29" i="12"/>
  <c r="H29" i="12"/>
  <c r="G29" i="12"/>
  <c r="J29" i="12"/>
  <c r="E29" i="12"/>
  <c r="N29" i="12" s="1"/>
  <c r="J28" i="12"/>
  <c r="I28" i="12"/>
  <c r="H28" i="12"/>
  <c r="E28" i="12"/>
  <c r="L28" i="12"/>
  <c r="K28" i="12"/>
  <c r="G28" i="12"/>
  <c r="M28" i="12"/>
  <c r="H33" i="12"/>
  <c r="I33" i="12"/>
  <c r="J33" i="12"/>
  <c r="J32" i="12"/>
  <c r="I32" i="12"/>
  <c r="L31" i="12"/>
  <c r="I31" i="12"/>
  <c r="J31" i="12"/>
  <c r="K30" i="12"/>
  <c r="E30" i="12"/>
  <c r="N30" i="12" s="1"/>
  <c r="I30" i="12"/>
  <c r="M30" i="12"/>
  <c r="H30" i="12"/>
  <c r="G30" i="12"/>
  <c r="L30" i="12"/>
  <c r="J30" i="12"/>
  <c r="M37" i="12"/>
  <c r="L37" i="12"/>
  <c r="K37" i="12"/>
  <c r="H37" i="12"/>
  <c r="E37" i="12"/>
  <c r="N37" i="12" s="1"/>
  <c r="G37" i="12"/>
  <c r="M36" i="12"/>
  <c r="H36" i="12"/>
  <c r="E36" i="12"/>
  <c r="N36" i="12" s="1"/>
  <c r="L36" i="12"/>
  <c r="G36" i="12"/>
  <c r="K36" i="12"/>
  <c r="G35" i="12"/>
  <c r="E35" i="12"/>
  <c r="N35" i="12" s="1"/>
  <c r="M35" i="12"/>
  <c r="K35" i="12"/>
  <c r="L35" i="12"/>
  <c r="H35" i="12"/>
  <c r="K34" i="12"/>
  <c r="M34" i="12"/>
  <c r="L34" i="12"/>
  <c r="E34" i="12"/>
  <c r="N34" i="12" s="1"/>
  <c r="K33" i="12"/>
  <c r="E33" i="12"/>
  <c r="N33" i="12" s="1"/>
  <c r="G33" i="12"/>
  <c r="L33" i="12"/>
  <c r="M33" i="12"/>
  <c r="M32" i="12"/>
  <c r="L32" i="12"/>
  <c r="H32" i="12"/>
  <c r="K32" i="12"/>
  <c r="E32" i="12"/>
  <c r="N32" i="12" s="1"/>
  <c r="G32" i="12"/>
  <c r="G31" i="12"/>
  <c r="E31" i="12"/>
  <c r="N31" i="12" s="1"/>
  <c r="H31" i="12"/>
  <c r="M31" i="12"/>
  <c r="K31" i="12"/>
  <c r="F14" i="12"/>
  <c r="F13" i="12"/>
  <c r="F12" i="12"/>
  <c r="F11" i="12"/>
  <c r="F10" i="12"/>
  <c r="F9" i="12"/>
  <c r="F8" i="12"/>
  <c r="F7" i="12"/>
  <c r="F6" i="12"/>
  <c r="F5" i="12"/>
  <c r="C23" i="12"/>
  <c r="C22" i="12"/>
  <c r="C21" i="12"/>
  <c r="C20" i="12"/>
  <c r="C19" i="12"/>
  <c r="D23" i="12"/>
  <c r="D22" i="12"/>
  <c r="D21" i="12"/>
  <c r="D20" i="12"/>
  <c r="D19" i="12"/>
  <c r="E23" i="12"/>
  <c r="E22" i="12"/>
  <c r="E21" i="12"/>
  <c r="E20" i="12"/>
  <c r="E19" i="12"/>
  <c r="F23" i="12"/>
  <c r="F22" i="12"/>
  <c r="F21" i="12"/>
  <c r="F20" i="12"/>
  <c r="F19" i="12"/>
  <c r="G23" i="12"/>
  <c r="G22" i="12"/>
  <c r="G21" i="12"/>
  <c r="G20" i="12"/>
  <c r="G19" i="12"/>
  <c r="H23" i="12"/>
  <c r="H22" i="12"/>
  <c r="H21" i="12"/>
  <c r="H20" i="12"/>
  <c r="H19" i="12"/>
  <c r="I23" i="12"/>
  <c r="I22" i="12"/>
  <c r="I21" i="12"/>
  <c r="I20" i="12"/>
  <c r="I19" i="12"/>
  <c r="A23" i="12"/>
  <c r="A22" i="12"/>
  <c r="A21" i="12"/>
  <c r="A20" i="12"/>
  <c r="A19" i="12"/>
  <c r="N28" i="12" l="1"/>
  <c r="AS14" i="12"/>
  <c r="AS13" i="12"/>
  <c r="AS12" i="12"/>
  <c r="AS11" i="12"/>
  <c r="AS10" i="12"/>
  <c r="AS9" i="12"/>
  <c r="AS8" i="12"/>
  <c r="AS7" i="12"/>
  <c r="AS6" i="12"/>
  <c r="AS5" i="12"/>
  <c r="B23" i="12"/>
  <c r="B22" i="12"/>
  <c r="B21" i="12"/>
  <c r="B20" i="12"/>
  <c r="B19" i="12"/>
  <c r="W5" i="12" s="1"/>
  <c r="AU6" i="12"/>
  <c r="AU7" i="12"/>
  <c r="AU8" i="12"/>
  <c r="AU9" i="12"/>
  <c r="AU10" i="12"/>
  <c r="AU11" i="12"/>
  <c r="AU12" i="12"/>
  <c r="AU13" i="12"/>
  <c r="AU14" i="12"/>
  <c r="AU5" i="12"/>
  <c r="I14" i="12" l="1"/>
  <c r="I13" i="12"/>
  <c r="I12" i="12"/>
  <c r="I11" i="12"/>
  <c r="I10" i="12"/>
  <c r="I9" i="12"/>
  <c r="I8" i="12"/>
  <c r="I7" i="12"/>
  <c r="I6" i="12"/>
  <c r="I5" i="12"/>
  <c r="D5" i="12"/>
  <c r="D6" i="12"/>
  <c r="D7" i="12"/>
  <c r="D8" i="12"/>
  <c r="D9" i="12"/>
  <c r="D10" i="12"/>
  <c r="D11" i="12"/>
  <c r="D12" i="12"/>
  <c r="D13" i="12"/>
  <c r="D14" i="12"/>
  <c r="B5" i="12"/>
  <c r="B6" i="12"/>
  <c r="B7" i="12"/>
  <c r="B8" i="12"/>
  <c r="B9" i="12"/>
  <c r="B10" i="12"/>
  <c r="B11" i="12"/>
  <c r="B12" i="12"/>
  <c r="B13" i="12"/>
  <c r="B14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C62" i="12"/>
  <c r="B63" i="12"/>
  <c r="C63" i="12"/>
  <c r="B64" i="12"/>
  <c r="C64" i="12"/>
  <c r="B65" i="12"/>
  <c r="C65" i="12"/>
  <c r="E6" i="12"/>
  <c r="E7" i="12"/>
  <c r="E8" i="12"/>
  <c r="E9" i="12"/>
  <c r="E10" i="12"/>
  <c r="E11" i="12"/>
  <c r="E12" i="12"/>
  <c r="E13" i="12"/>
  <c r="E14" i="12"/>
  <c r="E5" i="12"/>
  <c r="C14" i="12"/>
  <c r="C7" i="12"/>
  <c r="C8" i="12"/>
  <c r="C9" i="12"/>
  <c r="C10" i="12"/>
  <c r="C11" i="12"/>
  <c r="C12" i="12"/>
  <c r="C6" i="12"/>
  <c r="C13" i="12"/>
  <c r="C5" i="12"/>
  <c r="J65" i="12" l="1"/>
  <c r="J64" i="12"/>
  <c r="J63" i="12"/>
  <c r="J62" i="12"/>
  <c r="J61" i="12"/>
  <c r="J60" i="12"/>
  <c r="J59" i="12"/>
  <c r="J58" i="12"/>
  <c r="J57" i="12"/>
  <c r="D56" i="12" l="1"/>
  <c r="E56" i="12"/>
  <c r="K56" i="12" s="1"/>
  <c r="J56" i="12"/>
  <c r="D57" i="12"/>
  <c r="E57" i="12"/>
  <c r="K57" i="12" s="1"/>
  <c r="D58" i="12"/>
  <c r="E58" i="12"/>
  <c r="K58" i="12" s="1"/>
  <c r="D59" i="12"/>
  <c r="E59" i="12"/>
  <c r="K59" i="12" s="1"/>
  <c r="D60" i="12"/>
  <c r="E60" i="12"/>
  <c r="K60" i="12" s="1"/>
  <c r="D61" i="12"/>
  <c r="E61" i="12"/>
  <c r="K61" i="12" s="1"/>
  <c r="D62" i="12"/>
  <c r="E62" i="12"/>
  <c r="K62" i="12" s="1"/>
  <c r="D63" i="12"/>
  <c r="E63" i="12"/>
  <c r="K63" i="12" s="1"/>
  <c r="D64" i="12"/>
  <c r="E64" i="12"/>
  <c r="K64" i="12" s="1"/>
  <c r="D65" i="12"/>
  <c r="E65" i="12"/>
  <c r="K65" i="12" s="1"/>
  <c r="AT14" i="12" l="1"/>
  <c r="AT13" i="12"/>
  <c r="AT12" i="12"/>
  <c r="AT11" i="12"/>
  <c r="AT10" i="12"/>
  <c r="AT9" i="12"/>
  <c r="AT8" i="12"/>
  <c r="AT7" i="12"/>
  <c r="AT6" i="12"/>
  <c r="AT5" i="12"/>
  <c r="AS2" i="12"/>
  <c r="AT2" i="12"/>
  <c r="G8" i="12" l="1"/>
  <c r="J73" i="12" l="1"/>
  <c r="K73" i="12"/>
  <c r="H14" i="12"/>
  <c r="H13" i="12"/>
  <c r="H12" i="12"/>
  <c r="H11" i="12"/>
  <c r="H10" i="12"/>
  <c r="H9" i="12"/>
  <c r="H8" i="12"/>
  <c r="H7" i="12"/>
  <c r="H6" i="12"/>
  <c r="H5" i="12"/>
  <c r="AR2" i="12" l="1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A2" i="12"/>
  <c r="M16" i="14" l="1"/>
  <c r="A16" i="14"/>
  <c r="V15" i="14"/>
  <c r="M15" i="14"/>
  <c r="M12" i="11" l="1"/>
  <c r="A12" i="11"/>
  <c r="V11" i="11"/>
  <c r="M11" i="11"/>
  <c r="Z11" i="11" s="1"/>
  <c r="AI25" i="14" l="1"/>
  <c r="W25" i="14"/>
  <c r="H57" i="12" l="1"/>
  <c r="H64" i="12"/>
  <c r="H65" i="12"/>
  <c r="H60" i="12"/>
  <c r="H59" i="12"/>
  <c r="H56" i="12"/>
  <c r="H61" i="12"/>
  <c r="H63" i="12"/>
  <c r="H58" i="12"/>
  <c r="H62" i="12"/>
  <c r="F59" i="12"/>
  <c r="F63" i="12"/>
  <c r="F58" i="12"/>
  <c r="F62" i="12"/>
  <c r="F57" i="12"/>
  <c r="F61" i="12"/>
  <c r="F65" i="12"/>
  <c r="F56" i="12"/>
  <c r="F60" i="12"/>
  <c r="F64" i="12"/>
  <c r="I62" i="12" l="1"/>
  <c r="I57" i="12"/>
  <c r="I58" i="12"/>
  <c r="I65" i="12"/>
  <c r="I64" i="12"/>
  <c r="I59" i="12"/>
  <c r="I56" i="12"/>
  <c r="I61" i="12"/>
  <c r="I60" i="12"/>
  <c r="I63" i="12"/>
  <c r="G60" i="12"/>
  <c r="G64" i="12"/>
  <c r="G59" i="12"/>
  <c r="G63" i="12"/>
  <c r="G58" i="12"/>
  <c r="G62" i="12"/>
  <c r="G57" i="12"/>
  <c r="G61" i="12"/>
  <c r="G65" i="12"/>
  <c r="G56" i="12"/>
  <c r="AQ6" i="12" l="1"/>
  <c r="AQ7" i="12"/>
  <c r="AQ8" i="12"/>
  <c r="AQ9" i="12"/>
  <c r="AQ10" i="12"/>
  <c r="AQ11" i="12"/>
  <c r="AQ12" i="12"/>
  <c r="AQ13" i="12"/>
  <c r="AQ14" i="12"/>
  <c r="AQ5" i="12"/>
  <c r="AA7" i="12" l="1"/>
  <c r="Y6" i="12"/>
  <c r="X12" i="12"/>
  <c r="V5" i="12"/>
  <c r="U10" i="12"/>
  <c r="T8" i="12"/>
  <c r="X10" i="12" l="1"/>
  <c r="U6" i="12"/>
  <c r="AA6" i="12"/>
  <c r="AA12" i="12"/>
  <c r="T7" i="12"/>
  <c r="T13" i="12"/>
  <c r="AA10" i="12"/>
  <c r="V9" i="12"/>
  <c r="V11" i="12"/>
  <c r="X13" i="12"/>
  <c r="X7" i="12"/>
  <c r="AA11" i="12"/>
  <c r="X5" i="12"/>
  <c r="V10" i="12"/>
  <c r="V12" i="12"/>
  <c r="V6" i="12"/>
  <c r="X8" i="12"/>
  <c r="X9" i="12"/>
  <c r="X11" i="12"/>
  <c r="X14" i="12"/>
  <c r="Y8" i="12"/>
  <c r="Y13" i="12"/>
  <c r="S11" i="12"/>
  <c r="S10" i="12"/>
  <c r="S5" i="12"/>
  <c r="Z10" i="12"/>
  <c r="Z9" i="12"/>
  <c r="Z5" i="12"/>
  <c r="Z14" i="12"/>
  <c r="Y5" i="12"/>
  <c r="Y7" i="12"/>
  <c r="Z8" i="12"/>
  <c r="S9" i="12"/>
  <c r="Y12" i="12"/>
  <c r="Z13" i="12"/>
  <c r="S14" i="12"/>
  <c r="T10" i="12"/>
  <c r="T5" i="12"/>
  <c r="T9" i="12"/>
  <c r="T14" i="12"/>
  <c r="AA9" i="12"/>
  <c r="AA14" i="12"/>
  <c r="AA8" i="12"/>
  <c r="Z7" i="12"/>
  <c r="S8" i="12"/>
  <c r="Z12" i="12"/>
  <c r="S13" i="12"/>
  <c r="AA13" i="12"/>
  <c r="Y11" i="12"/>
  <c r="Y10" i="12"/>
  <c r="J20" i="12"/>
  <c r="U9" i="12"/>
  <c r="U14" i="12"/>
  <c r="U8" i="12"/>
  <c r="Z6" i="12"/>
  <c r="S7" i="12"/>
  <c r="Z11" i="12"/>
  <c r="S12" i="12"/>
  <c r="U5" i="12"/>
  <c r="S6" i="12"/>
  <c r="T11" i="12"/>
  <c r="T12" i="12"/>
  <c r="U13" i="12"/>
  <c r="Y14" i="12"/>
  <c r="T6" i="12"/>
  <c r="U7" i="12"/>
  <c r="Y9" i="12"/>
  <c r="U11" i="12"/>
  <c r="U12" i="12"/>
  <c r="V7" i="12"/>
  <c r="V13" i="12"/>
  <c r="X6" i="12"/>
  <c r="V8" i="12"/>
  <c r="V14" i="12"/>
  <c r="AA5" i="12"/>
  <c r="J21" i="12"/>
  <c r="J22" i="12"/>
  <c r="J23" i="12"/>
  <c r="M78" i="12" l="1"/>
  <c r="M73" i="12"/>
  <c r="M76" i="12"/>
  <c r="M77" i="12"/>
  <c r="M70" i="12"/>
  <c r="M75" i="12"/>
  <c r="M71" i="12"/>
  <c r="M74" i="12"/>
  <c r="M79" i="12"/>
  <c r="M72" i="12"/>
  <c r="P77" i="12"/>
  <c r="P75" i="12"/>
  <c r="P73" i="12"/>
  <c r="P79" i="12"/>
  <c r="P72" i="12"/>
  <c r="P70" i="12"/>
  <c r="P78" i="12"/>
  <c r="P71" i="12"/>
  <c r="P76" i="12"/>
  <c r="P74" i="12"/>
  <c r="O70" i="12"/>
  <c r="O78" i="12"/>
  <c r="O74" i="12"/>
  <c r="O77" i="12"/>
  <c r="O75" i="12"/>
  <c r="O73" i="12"/>
  <c r="O71" i="12"/>
  <c r="O76" i="12"/>
  <c r="O79" i="12"/>
  <c r="O72" i="12"/>
  <c r="N78" i="12"/>
  <c r="N70" i="12"/>
  <c r="N75" i="12"/>
  <c r="N71" i="12"/>
  <c r="N77" i="12"/>
  <c r="N73" i="12"/>
  <c r="N76" i="12"/>
  <c r="N74" i="12"/>
  <c r="N79" i="12"/>
  <c r="N72" i="12"/>
  <c r="M23" i="12"/>
  <c r="L23" i="12"/>
  <c r="K23" i="12"/>
  <c r="L22" i="12"/>
  <c r="K22" i="12"/>
  <c r="M22" i="12"/>
  <c r="L21" i="12"/>
  <c r="K21" i="12"/>
  <c r="M21" i="12"/>
  <c r="AN11" i="12" s="1"/>
  <c r="L20" i="12"/>
  <c r="K20" i="12"/>
  <c r="M20" i="12"/>
  <c r="AM14" i="12" s="1"/>
  <c r="AD12" i="12"/>
  <c r="AD6" i="12"/>
  <c r="AD11" i="12"/>
  <c r="AD7" i="12"/>
  <c r="AD13" i="12"/>
  <c r="AD8" i="12"/>
  <c r="AD5" i="12"/>
  <c r="AD9" i="12"/>
  <c r="AD10" i="12"/>
  <c r="AD14" i="12"/>
  <c r="AC13" i="12"/>
  <c r="AC7" i="12"/>
  <c r="AC12" i="12"/>
  <c r="AC6" i="12"/>
  <c r="AC14" i="12"/>
  <c r="AC8" i="12"/>
  <c r="AC5" i="12"/>
  <c r="AC9" i="12"/>
  <c r="AC11" i="12"/>
  <c r="AC10" i="12"/>
  <c r="AF10" i="12"/>
  <c r="AF9" i="12"/>
  <c r="AF14" i="12"/>
  <c r="AF13" i="12"/>
  <c r="AF8" i="12"/>
  <c r="AF11" i="12"/>
  <c r="AF6" i="12"/>
  <c r="AF12" i="12"/>
  <c r="AF7" i="12"/>
  <c r="AE11" i="12"/>
  <c r="AE10" i="12"/>
  <c r="AE12" i="12"/>
  <c r="AE7" i="12"/>
  <c r="AE13" i="12"/>
  <c r="AE8" i="12"/>
  <c r="AE5" i="12"/>
  <c r="AE9" i="12"/>
  <c r="AE6" i="12"/>
  <c r="AE14" i="12"/>
  <c r="AF5" i="12"/>
  <c r="AN5" i="12" l="1"/>
  <c r="AN10" i="12"/>
  <c r="AN9" i="12"/>
  <c r="AN7" i="12"/>
  <c r="AN13" i="12"/>
  <c r="AN8" i="12"/>
  <c r="AN6" i="12"/>
  <c r="AN14" i="12"/>
  <c r="AM13" i="12"/>
  <c r="AM9" i="12"/>
  <c r="AM11" i="12"/>
  <c r="AM7" i="12"/>
  <c r="AM5" i="12"/>
  <c r="AM6" i="12"/>
  <c r="AM10" i="12"/>
  <c r="AN12" i="12"/>
  <c r="AM8" i="12"/>
  <c r="AM12" i="12"/>
  <c r="AK11" i="12"/>
  <c r="AK10" i="12"/>
  <c r="AK14" i="12"/>
  <c r="AK6" i="12"/>
  <c r="AK12" i="12"/>
  <c r="AK7" i="12"/>
  <c r="AK13" i="12"/>
  <c r="AK8" i="12"/>
  <c r="AK9" i="12"/>
  <c r="AO13" i="12"/>
  <c r="AO7" i="12"/>
  <c r="AO12" i="12"/>
  <c r="AO6" i="12"/>
  <c r="AO5" i="12"/>
  <c r="AO14" i="12"/>
  <c r="AO8" i="12"/>
  <c r="AO9" i="12"/>
  <c r="AO11" i="12"/>
  <c r="AO10" i="12"/>
  <c r="AP12" i="12"/>
  <c r="AP6" i="12"/>
  <c r="AP11" i="12"/>
  <c r="AP13" i="12"/>
  <c r="AP8" i="12"/>
  <c r="AP9" i="12"/>
  <c r="AP10" i="12"/>
  <c r="AP14" i="12"/>
  <c r="AP7" i="12"/>
  <c r="AH14" i="12"/>
  <c r="AH8" i="12"/>
  <c r="AH13" i="12"/>
  <c r="AH7" i="12"/>
  <c r="AH5" i="12"/>
  <c r="AH9" i="12"/>
  <c r="AH11" i="12"/>
  <c r="AH10" i="12"/>
  <c r="AH6" i="12"/>
  <c r="AH12" i="12"/>
  <c r="AJ12" i="12"/>
  <c r="AJ6" i="12"/>
  <c r="AJ11" i="12"/>
  <c r="AJ10" i="12"/>
  <c r="AJ14" i="12"/>
  <c r="AJ7" i="12"/>
  <c r="AJ13" i="12"/>
  <c r="AJ8" i="12"/>
  <c r="AJ9" i="12"/>
  <c r="AJ5" i="12"/>
  <c r="AI13" i="12"/>
  <c r="AI7" i="12"/>
  <c r="AI5" i="12"/>
  <c r="AI12" i="12"/>
  <c r="AI6" i="12"/>
  <c r="AI9" i="12"/>
  <c r="AI11" i="12"/>
  <c r="AI10" i="12"/>
  <c r="AI14" i="12"/>
  <c r="AI8" i="12"/>
  <c r="AP5" i="12"/>
  <c r="AK5" i="12"/>
  <c r="AI21" i="11" l="1"/>
  <c r="G5" i="12" l="1"/>
  <c r="K70" i="12" l="1"/>
  <c r="J70" i="12"/>
  <c r="O5" i="12"/>
  <c r="O14" i="12"/>
  <c r="O13" i="12"/>
  <c r="O12" i="12"/>
  <c r="O11" i="12"/>
  <c r="O10" i="12"/>
  <c r="O9" i="12"/>
  <c r="O8" i="12"/>
  <c r="O7" i="12"/>
  <c r="O6" i="12"/>
  <c r="P8" i="12" l="1"/>
  <c r="Q5" i="12"/>
  <c r="P5" i="12"/>
  <c r="Q8" i="12"/>
  <c r="W13" i="12" l="1"/>
  <c r="W7" i="12"/>
  <c r="W12" i="12"/>
  <c r="W6" i="12"/>
  <c r="W8" i="12"/>
  <c r="W9" i="12"/>
  <c r="W14" i="12"/>
  <c r="W10" i="12"/>
  <c r="W11" i="12"/>
  <c r="R12" i="12"/>
  <c r="R6" i="12"/>
  <c r="R11" i="12"/>
  <c r="R10" i="12"/>
  <c r="R5" i="12"/>
  <c r="R7" i="12"/>
  <c r="R13" i="12"/>
  <c r="R8" i="12"/>
  <c r="R14" i="12"/>
  <c r="R9" i="12"/>
  <c r="N14" i="12" l="1"/>
  <c r="N13" i="12"/>
  <c r="N12" i="12"/>
  <c r="N11" i="12"/>
  <c r="N10" i="12"/>
  <c r="N9" i="12"/>
  <c r="N8" i="12"/>
  <c r="N7" i="12"/>
  <c r="N6" i="12"/>
  <c r="N5" i="12"/>
  <c r="AR14" i="12" l="1"/>
  <c r="AR13" i="12"/>
  <c r="AR12" i="12"/>
  <c r="AR11" i="12"/>
  <c r="AR10" i="12"/>
  <c r="AR9" i="12"/>
  <c r="AR8" i="12"/>
  <c r="AR7" i="12"/>
  <c r="AR6" i="12"/>
  <c r="AR5" i="12"/>
  <c r="G14" i="12"/>
  <c r="G13" i="12"/>
  <c r="G12" i="12"/>
  <c r="G11" i="12"/>
  <c r="G10" i="12"/>
  <c r="G9" i="12"/>
  <c r="G7" i="12"/>
  <c r="G6" i="12"/>
  <c r="J78" i="12" l="1"/>
  <c r="K78" i="12"/>
  <c r="J74" i="12"/>
  <c r="K74" i="12"/>
  <c r="J79" i="12"/>
  <c r="K79" i="12"/>
  <c r="K71" i="12"/>
  <c r="J71" i="12"/>
  <c r="J76" i="12"/>
  <c r="K76" i="12"/>
  <c r="K72" i="12"/>
  <c r="J72" i="12"/>
  <c r="K75" i="12"/>
  <c r="J75" i="12"/>
  <c r="J77" i="12"/>
  <c r="K77" i="12"/>
  <c r="P13" i="12"/>
  <c r="P14" i="12"/>
  <c r="P6" i="12"/>
  <c r="P7" i="12"/>
  <c r="P9" i="12"/>
  <c r="P10" i="12"/>
  <c r="P11" i="12"/>
  <c r="P12" i="12"/>
  <c r="Q7" i="12"/>
  <c r="Q11" i="12"/>
  <c r="Q9" i="12"/>
  <c r="Q12" i="12"/>
  <c r="Q6" i="12"/>
  <c r="Q13" i="12"/>
  <c r="Q14" i="12"/>
  <c r="Q10" i="12"/>
  <c r="J19" i="12"/>
  <c r="J6" i="12"/>
  <c r="J7" i="12"/>
  <c r="J8" i="12"/>
  <c r="J9" i="12"/>
  <c r="J10" i="12"/>
  <c r="J11" i="12"/>
  <c r="J12" i="12"/>
  <c r="J13" i="12"/>
  <c r="J14" i="12"/>
  <c r="K6" i="12"/>
  <c r="K7" i="12"/>
  <c r="K8" i="12"/>
  <c r="K9" i="12"/>
  <c r="K10" i="12"/>
  <c r="K11" i="12"/>
  <c r="K12" i="12"/>
  <c r="K13" i="12"/>
  <c r="K14" i="12"/>
  <c r="K5" i="12"/>
  <c r="J5" i="12"/>
  <c r="L71" i="12" l="1"/>
  <c r="L73" i="12"/>
  <c r="L70" i="12"/>
  <c r="L75" i="12"/>
  <c r="L78" i="12"/>
  <c r="L76" i="12"/>
  <c r="L74" i="12"/>
  <c r="L79" i="12"/>
  <c r="L72" i="12"/>
  <c r="L77" i="12"/>
  <c r="M19" i="12"/>
  <c r="L19" i="12"/>
  <c r="K19" i="12"/>
  <c r="AB14" i="12"/>
  <c r="AB8" i="12"/>
  <c r="AB5" i="12"/>
  <c r="AB13" i="12"/>
  <c r="AB7" i="12"/>
  <c r="AB11" i="12"/>
  <c r="AB10" i="12"/>
  <c r="AB6" i="12"/>
  <c r="AB12" i="12"/>
  <c r="AB9" i="12"/>
  <c r="AG9" i="12" l="1"/>
  <c r="AG14" i="12"/>
  <c r="AG8" i="12"/>
  <c r="AG5" i="12"/>
  <c r="AG11" i="12"/>
  <c r="AG10" i="12"/>
  <c r="AG6" i="12"/>
  <c r="AG12" i="12"/>
  <c r="AG7" i="12"/>
  <c r="AG13" i="12"/>
  <c r="AL10" i="12"/>
  <c r="AL9" i="12"/>
  <c r="AL14" i="12"/>
  <c r="AL11" i="12"/>
  <c r="AL6" i="12"/>
  <c r="AL12" i="12"/>
  <c r="AL7" i="12"/>
  <c r="AL13" i="12"/>
  <c r="AL8" i="12"/>
  <c r="AL5" i="12"/>
</calcChain>
</file>

<file path=xl/sharedStrings.xml><?xml version="1.0" encoding="utf-8"?>
<sst xmlns="http://schemas.openxmlformats.org/spreadsheetml/2006/main" count="756" uniqueCount="459">
  <si>
    <t>月</t>
    <rPh sb="0" eb="1">
      <t>ゲツ</t>
    </rPh>
    <phoneticPr fontId="1"/>
  </si>
  <si>
    <t>申請課(室)</t>
    <rPh sb="0" eb="2">
      <t>シンセイ</t>
    </rPh>
    <rPh sb="2" eb="3">
      <t>カ</t>
    </rPh>
    <rPh sb="4" eb="5">
      <t>シツ</t>
    </rPh>
    <phoneticPr fontId="1"/>
  </si>
  <si>
    <t>責　任　者</t>
    <rPh sb="0" eb="1">
      <t>セキ</t>
    </rPh>
    <rPh sb="2" eb="3">
      <t>ニン</t>
    </rPh>
    <rPh sb="4" eb="5">
      <t>モノ</t>
    </rPh>
    <phoneticPr fontId="1"/>
  </si>
  <si>
    <t>教職員番号</t>
    <rPh sb="0" eb="3">
      <t>キョウショクイン</t>
    </rPh>
    <rPh sb="3" eb="5">
      <t>バンゴウ</t>
    </rPh>
    <phoneticPr fontId="1"/>
  </si>
  <si>
    <t>学籍番号</t>
    <rPh sb="0" eb="2">
      <t>ガクセキ</t>
    </rPh>
    <rPh sb="2" eb="4">
      <t>バンゴウ</t>
    </rPh>
    <phoneticPr fontId="1"/>
  </si>
  <si>
    <t>事 務 局 長　殿</t>
    <rPh sb="0" eb="1">
      <t>ジ</t>
    </rPh>
    <rPh sb="2" eb="3">
      <t>ム</t>
    </rPh>
    <rPh sb="4" eb="5">
      <t>キョク</t>
    </rPh>
    <rPh sb="6" eb="7">
      <t>チョウ</t>
    </rPh>
    <rPh sb="8" eb="9">
      <t>ドノ</t>
    </rPh>
    <phoneticPr fontId="1"/>
  </si>
  <si>
    <t>記</t>
    <rPh sb="0" eb="1">
      <t>キ</t>
    </rPh>
    <phoneticPr fontId="1"/>
  </si>
  <si>
    <t>人事課長</t>
    <rPh sb="0" eb="2">
      <t>ジンジ</t>
    </rPh>
    <rPh sb="2" eb="4">
      <t>カチョウ</t>
    </rPh>
    <phoneticPr fontId="1"/>
  </si>
  <si>
    <t>事務局長</t>
    <rPh sb="0" eb="2">
      <t>ジム</t>
    </rPh>
    <rPh sb="2" eb="4">
      <t>キョクチョウ</t>
    </rPh>
    <phoneticPr fontId="1"/>
  </si>
  <si>
    <t>選択してください</t>
    <rPh sb="0" eb="2">
      <t>センタク</t>
    </rPh>
    <phoneticPr fontId="1"/>
  </si>
  <si>
    <t>予算区分</t>
    <rPh sb="0" eb="2">
      <t>ヨサン</t>
    </rPh>
    <rPh sb="2" eb="4">
      <t>クブン</t>
    </rPh>
    <phoneticPr fontId="1"/>
  </si>
  <si>
    <t>所属校舎</t>
    <rPh sb="0" eb="2">
      <t>ショゾク</t>
    </rPh>
    <rPh sb="2" eb="4">
      <t>コウシャ</t>
    </rPh>
    <phoneticPr fontId="1"/>
  </si>
  <si>
    <t>業務内容</t>
    <rPh sb="0" eb="2">
      <t>ギョウム</t>
    </rPh>
    <rPh sb="2" eb="4">
      <t>ナイヨウ</t>
    </rPh>
    <phoneticPr fontId="1"/>
  </si>
  <si>
    <t>夏季休暇期間中の勤務</t>
    <rPh sb="0" eb="2">
      <t>カキ</t>
    </rPh>
    <rPh sb="2" eb="4">
      <t>キュウカ</t>
    </rPh>
    <rPh sb="4" eb="7">
      <t>キカンチュウ</t>
    </rPh>
    <rPh sb="8" eb="10">
      <t>キンム</t>
    </rPh>
    <phoneticPr fontId="1"/>
  </si>
  <si>
    <t>姓</t>
    <rPh sb="0" eb="1">
      <t>セイ</t>
    </rPh>
    <phoneticPr fontId="1"/>
  </si>
  <si>
    <t>②次の条件を満たしている</t>
    <rPh sb="1" eb="2">
      <t>ツギ</t>
    </rPh>
    <rPh sb="3" eb="5">
      <t>ジョウケン</t>
    </rPh>
    <rPh sb="6" eb="7">
      <t>ミ</t>
    </rPh>
    <phoneticPr fontId="1"/>
  </si>
  <si>
    <t>　【31日以上、1年以内の雇用の場合】</t>
    <rPh sb="4" eb="5">
      <t>ニチ</t>
    </rPh>
    <rPh sb="5" eb="7">
      <t>イジョウ</t>
    </rPh>
    <rPh sb="9" eb="10">
      <t>ネン</t>
    </rPh>
    <rPh sb="10" eb="12">
      <t>イナイ</t>
    </rPh>
    <rPh sb="13" eb="15">
      <t>コヨウ</t>
    </rPh>
    <rPh sb="16" eb="18">
      <t>バアイ</t>
    </rPh>
    <phoneticPr fontId="1"/>
  </si>
  <si>
    <t>　【31日以内の期間を定めて雇用する場合】</t>
    <rPh sb="4" eb="5">
      <t>ニチ</t>
    </rPh>
    <rPh sb="5" eb="7">
      <t>イナイ</t>
    </rPh>
    <rPh sb="8" eb="10">
      <t>キカン</t>
    </rPh>
    <rPh sb="11" eb="12">
      <t>サダ</t>
    </rPh>
    <rPh sb="14" eb="16">
      <t>コヨウ</t>
    </rPh>
    <rPh sb="18" eb="20">
      <t>バアイ</t>
    </rPh>
    <phoneticPr fontId="1"/>
  </si>
  <si>
    <t>備考</t>
    <rPh sb="0" eb="2">
      <t>ビコウ</t>
    </rPh>
    <phoneticPr fontId="1"/>
  </si>
  <si>
    <t>③当該臨時職員の雇用期間が、雇用期間内に最初の雇用開始日（雇用契約初日）から</t>
    <rPh sb="1" eb="3">
      <t>トウガイ</t>
    </rPh>
    <rPh sb="3" eb="5">
      <t>リンジ</t>
    </rPh>
    <rPh sb="5" eb="7">
      <t>ショクイン</t>
    </rPh>
    <rPh sb="8" eb="10">
      <t>コヨウ</t>
    </rPh>
    <rPh sb="10" eb="12">
      <t>キカン</t>
    </rPh>
    <rPh sb="14" eb="16">
      <t>コヨウ</t>
    </rPh>
    <rPh sb="20" eb="22">
      <t>サイショ</t>
    </rPh>
    <rPh sb="23" eb="25">
      <t>コヨウ</t>
    </rPh>
    <rPh sb="25" eb="28">
      <t>カイシビ</t>
    </rPh>
    <rPh sb="29" eb="31">
      <t>コヨウ</t>
    </rPh>
    <rPh sb="31" eb="33">
      <t>ケイヤク</t>
    </rPh>
    <rPh sb="33" eb="35">
      <t>ショニチ</t>
    </rPh>
    <phoneticPr fontId="1"/>
  </si>
  <si>
    <t>業務種別</t>
    <rPh sb="0" eb="2">
      <t>ギョウム</t>
    </rPh>
    <rPh sb="2" eb="4">
      <t>シュベツ</t>
    </rPh>
    <phoneticPr fontId="1"/>
  </si>
  <si>
    <t>所定労働日数
（1週間の平均日数）</t>
    <rPh sb="0" eb="2">
      <t>ショテイ</t>
    </rPh>
    <rPh sb="2" eb="4">
      <t>ロウドウ</t>
    </rPh>
    <rPh sb="4" eb="6">
      <t>ニッスウ</t>
    </rPh>
    <rPh sb="9" eb="10">
      <t>シュウ</t>
    </rPh>
    <rPh sb="10" eb="11">
      <t>アイダ</t>
    </rPh>
    <rPh sb="12" eb="14">
      <t>ヘイキン</t>
    </rPh>
    <rPh sb="14" eb="15">
      <t>ヒ</t>
    </rPh>
    <rPh sb="15" eb="16">
      <t>スウ</t>
    </rPh>
    <phoneticPr fontId="1"/>
  </si>
  <si>
    <t>水</t>
  </si>
  <si>
    <t>木</t>
  </si>
  <si>
    <t>金</t>
  </si>
  <si>
    <t>土</t>
  </si>
  <si>
    <t>日</t>
  </si>
  <si>
    <t>勤務
区分</t>
    <rPh sb="0" eb="2">
      <t>キンム</t>
    </rPh>
    <rPh sb="3" eb="5">
      <t>クブン</t>
    </rPh>
    <phoneticPr fontId="1"/>
  </si>
  <si>
    <t>雇用期間</t>
    <rPh sb="0" eb="2">
      <t>コヨウ</t>
    </rPh>
    <rPh sb="2" eb="4">
      <t>キカン</t>
    </rPh>
    <phoneticPr fontId="1"/>
  </si>
  <si>
    <t>新規/再雇用</t>
    <rPh sb="0" eb="2">
      <t>シンキ</t>
    </rPh>
    <rPh sb="3" eb="6">
      <t>サイコヨウ</t>
    </rPh>
    <phoneticPr fontId="1"/>
  </si>
  <si>
    <t>NO</t>
    <phoneticPr fontId="1"/>
  </si>
  <si>
    <t>契約日</t>
    <rPh sb="0" eb="2">
      <t>ケイヤク</t>
    </rPh>
    <rPh sb="2" eb="3">
      <t>ヒ</t>
    </rPh>
    <phoneticPr fontId="1"/>
  </si>
  <si>
    <t>氏名</t>
    <rPh sb="0" eb="2">
      <t>シメイ</t>
    </rPh>
    <phoneticPr fontId="1"/>
  </si>
  <si>
    <t>始</t>
    <rPh sb="0" eb="1">
      <t>ハジ</t>
    </rPh>
    <phoneticPr fontId="1"/>
  </si>
  <si>
    <t>終</t>
    <rPh sb="0" eb="1">
      <t>オ</t>
    </rPh>
    <phoneticPr fontId="1"/>
  </si>
  <si>
    <t>勤務部署</t>
    <rPh sb="0" eb="2">
      <t>キンム</t>
    </rPh>
    <rPh sb="2" eb="4">
      <t>ブショ</t>
    </rPh>
    <phoneticPr fontId="1"/>
  </si>
  <si>
    <t>仕事の内容</t>
    <rPh sb="0" eb="2">
      <t>シゴト</t>
    </rPh>
    <rPh sb="3" eb="5">
      <t>ナイヨウ</t>
    </rPh>
    <phoneticPr fontId="1"/>
  </si>
  <si>
    <t>勤務日数/週</t>
    <rPh sb="0" eb="2">
      <t>キンム</t>
    </rPh>
    <rPh sb="2" eb="4">
      <t>ニッスウ</t>
    </rPh>
    <rPh sb="5" eb="6">
      <t>シュウ</t>
    </rPh>
    <phoneticPr fontId="1"/>
  </si>
  <si>
    <t>始業・終業時刻
及び休憩時間1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</si>
  <si>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及び休憩時間2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</si>
  <si>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及び休憩時間3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</si>
  <si>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賃金支払い時に
控除する費目</t>
    <rPh sb="0" eb="2">
      <t>チンギン</t>
    </rPh>
    <rPh sb="2" eb="4">
      <t>シハラ</t>
    </rPh>
    <rPh sb="5" eb="6">
      <t>ジ</t>
    </rPh>
    <rPh sb="8" eb="10">
      <t>コウジョ</t>
    </rPh>
    <rPh sb="12" eb="14">
      <t>ヒモク</t>
    </rPh>
    <phoneticPr fontId="1"/>
  </si>
  <si>
    <t>火</t>
    <rPh sb="0" eb="1">
      <t>カ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</si>
  <si>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</si>
  <si>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</si>
  <si>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うち、休憩時間</t>
    <rPh sb="3" eb="5">
      <t>キュウケイ</t>
    </rPh>
    <rPh sb="5" eb="7">
      <t>ジカン</t>
    </rPh>
    <phoneticPr fontId="1"/>
  </si>
  <si>
    <t>区分</t>
    <rPh sb="0" eb="2">
      <t>クブン</t>
    </rPh>
    <phoneticPr fontId="1"/>
  </si>
  <si>
    <t>対象者</t>
    <rPh sb="0" eb="3">
      <t>タイショウシャ</t>
    </rPh>
    <phoneticPr fontId="1"/>
  </si>
  <si>
    <t>業務種別</t>
    <phoneticPr fontId="1"/>
  </si>
  <si>
    <t>申請時</t>
    <rPh sb="0" eb="3">
      <t>シンセイジ</t>
    </rPh>
    <phoneticPr fontId="1"/>
  </si>
  <si>
    <t>　　みだしのことについて、臨時職員の雇用に関して下記のとおり届出をいたします。</t>
    <rPh sb="13" eb="15">
      <t>リンジ</t>
    </rPh>
    <rPh sb="15" eb="17">
      <t>ショクイン</t>
    </rPh>
    <rPh sb="18" eb="20">
      <t>コヨウ</t>
    </rPh>
    <rPh sb="21" eb="22">
      <t>カン</t>
    </rPh>
    <rPh sb="30" eb="31">
      <t>トド</t>
    </rPh>
    <rPh sb="31" eb="32">
      <t>デ</t>
    </rPh>
    <phoneticPr fontId="1"/>
  </si>
  <si>
    <t>提出日</t>
    <rPh sb="0" eb="3">
      <t>テイシュツビ</t>
    </rPh>
    <phoneticPr fontId="1"/>
  </si>
  <si>
    <t>　　4年間を超えない　ただし、他の有期雇用を経験している場合は要確認</t>
    <rPh sb="15" eb="16">
      <t>タ</t>
    </rPh>
    <rPh sb="17" eb="19">
      <t>ユウキ</t>
    </rPh>
    <rPh sb="19" eb="21">
      <t>コヨウ</t>
    </rPh>
    <rPh sb="22" eb="24">
      <t>ケイケン</t>
    </rPh>
    <rPh sb="28" eb="30">
      <t>バアイ</t>
    </rPh>
    <rPh sb="31" eb="32">
      <t>ヨウ</t>
    </rPh>
    <rPh sb="32" eb="34">
      <t>カクニン</t>
    </rPh>
    <phoneticPr fontId="1"/>
  </si>
  <si>
    <t>　 ※雇用期間中に在留カードの期限が切れる場合は、更新後にコピーを提出してください</t>
    <rPh sb="3" eb="5">
      <t>コヨウ</t>
    </rPh>
    <rPh sb="5" eb="8">
      <t>キカンチュウ</t>
    </rPh>
    <rPh sb="9" eb="11">
      <t>ザイリュウ</t>
    </rPh>
    <rPh sb="15" eb="17">
      <t>キゲン</t>
    </rPh>
    <rPh sb="18" eb="19">
      <t>キ</t>
    </rPh>
    <rPh sb="21" eb="23">
      <t>バアイ</t>
    </rPh>
    <rPh sb="25" eb="27">
      <t>コウシン</t>
    </rPh>
    <rPh sb="27" eb="28">
      <t>ゴ</t>
    </rPh>
    <rPh sb="33" eb="35">
      <t>テイシュツ</t>
    </rPh>
    <phoneticPr fontId="1"/>
  </si>
  <si>
    <t>　 ただし、【31日以内の期間を定めて雇用する場合】は年齢制限なし</t>
    <rPh sb="27" eb="29">
      <t>ネンレイ</t>
    </rPh>
    <rPh sb="29" eb="31">
      <t>セイゲン</t>
    </rPh>
    <phoneticPr fontId="1"/>
  </si>
  <si>
    <t>総務部長</t>
    <rPh sb="0" eb="2">
      <t>ソウム</t>
    </rPh>
    <rPh sb="2" eb="4">
      <t>ブチョウ</t>
    </rPh>
    <phoneticPr fontId="1"/>
  </si>
  <si>
    <t>勤務曜日2</t>
    <rPh sb="0" eb="2">
      <t>キンム</t>
    </rPh>
    <rPh sb="2" eb="4">
      <t>ヨウビ</t>
    </rPh>
    <phoneticPr fontId="1"/>
  </si>
  <si>
    <t>勤務曜日3</t>
    <rPh sb="0" eb="2">
      <t>キンム</t>
    </rPh>
    <rPh sb="2" eb="4">
      <t>ヨウビ</t>
    </rPh>
    <phoneticPr fontId="1"/>
  </si>
  <si>
    <t>付記事項</t>
    <phoneticPr fontId="1"/>
  </si>
  <si>
    <t>勤務曜日</t>
    <rPh sb="0" eb="4">
      <t>キンムヨウビ</t>
    </rPh>
    <phoneticPr fontId="1"/>
  </si>
  <si>
    <t>始業時刻</t>
    <rPh sb="0" eb="4">
      <t>シギョウジコク</t>
    </rPh>
    <phoneticPr fontId="1"/>
  </si>
  <si>
    <t>終業時刻</t>
    <rPh sb="0" eb="4">
      <t>シュウギョウジコク</t>
    </rPh>
    <phoneticPr fontId="1"/>
  </si>
  <si>
    <t>新規</t>
  </si>
  <si>
    <t>名古屋校舎</t>
  </si>
  <si>
    <t>夏季休暇期間中の勤務</t>
    <rPh sb="0" eb="2">
      <t>カキ</t>
    </rPh>
    <rPh sb="2" eb="4">
      <t>キュウカ</t>
    </rPh>
    <rPh sb="4" eb="7">
      <t>キカンチュウ</t>
    </rPh>
    <rPh sb="8" eb="10">
      <t>キンム</t>
    </rPh>
    <phoneticPr fontId="1"/>
  </si>
  <si>
    <t>原則無</t>
  </si>
  <si>
    <t>＜雇入通知書に反映するデータ＞</t>
    <rPh sb="1" eb="3">
      <t>ヤトイイ</t>
    </rPh>
    <rPh sb="3" eb="6">
      <t>ツウチショ</t>
    </rPh>
    <rPh sb="7" eb="9">
      <t>ハンエイ</t>
    </rPh>
    <phoneticPr fontId="1"/>
  </si>
  <si>
    <t>休憩時間1</t>
    <rPh sb="0" eb="2">
      <t>キュウケイ</t>
    </rPh>
    <rPh sb="2" eb="4">
      <t>ジカン</t>
    </rPh>
    <phoneticPr fontId="1"/>
  </si>
  <si>
    <t>休憩時間2</t>
    <rPh sb="0" eb="2">
      <t>キュウケイ</t>
    </rPh>
    <rPh sb="2" eb="4">
      <t>ジカン</t>
    </rPh>
    <phoneticPr fontId="1"/>
  </si>
  <si>
    <t>休憩時間3</t>
    <rPh sb="0" eb="2">
      <t>キュウケイ</t>
    </rPh>
    <rPh sb="2" eb="4">
      <t>ジカン</t>
    </rPh>
    <phoneticPr fontId="1"/>
  </si>
  <si>
    <t>うち、休憩時間</t>
    <rPh sb="3" eb="5">
      <t>キュウケイ</t>
    </rPh>
    <rPh sb="5" eb="7">
      <t>ジカン</t>
    </rPh>
    <phoneticPr fontId="1"/>
  </si>
  <si>
    <r>
      <t>　・週所定労働時間数：</t>
    </r>
    <r>
      <rPr>
        <sz val="10"/>
        <color theme="1"/>
        <rFont val="ＭＳ Ｐ明朝"/>
        <family val="1"/>
        <charset val="128"/>
      </rPr>
      <t>35時間以内</t>
    </r>
    <r>
      <rPr>
        <sz val="9"/>
        <color theme="1"/>
        <rFont val="ＭＳ Ｐ明朝"/>
        <family val="1"/>
        <charset val="128"/>
      </rPr>
      <t>、週所定労働日数：</t>
    </r>
    <r>
      <rPr>
        <sz val="10"/>
        <color theme="1"/>
        <rFont val="ＭＳ Ｐ明朝"/>
        <family val="1"/>
        <charset val="128"/>
      </rPr>
      <t>5日以内</t>
    </r>
    <r>
      <rPr>
        <sz val="9"/>
        <color theme="1"/>
        <rFont val="ＭＳ Ｐ明朝"/>
        <family val="1"/>
        <charset val="128"/>
      </rPr>
      <t>、１日所定労働時間数：</t>
    </r>
    <r>
      <rPr>
        <sz val="10"/>
        <color theme="1"/>
        <rFont val="ＭＳ Ｐ明朝"/>
        <family val="1"/>
        <charset val="128"/>
      </rPr>
      <t>7時間以内</t>
    </r>
    <rPh sb="23" eb="25">
      <t>ニッスウ</t>
    </rPh>
    <rPh sb="39" eb="40">
      <t>スウ</t>
    </rPh>
    <phoneticPr fontId="1"/>
  </si>
  <si>
    <t>　 （雇用年度に66歳になる場合は65歳でも勤務不可）</t>
    <rPh sb="3" eb="5">
      <t>コヨウ</t>
    </rPh>
    <phoneticPr fontId="1"/>
  </si>
  <si>
    <t>④当該臨時職員の年齢が、雇用年度において、65歳以下であることを各人に確認している</t>
    <rPh sb="1" eb="3">
      <t>トウガイ</t>
    </rPh>
    <rPh sb="3" eb="5">
      <t>リンジ</t>
    </rPh>
    <rPh sb="5" eb="7">
      <t>ショクイン</t>
    </rPh>
    <rPh sb="8" eb="10">
      <t>ネンレイ</t>
    </rPh>
    <rPh sb="12" eb="14">
      <t>コヨウ</t>
    </rPh>
    <rPh sb="14" eb="16">
      <t>ネンド</t>
    </rPh>
    <rPh sb="23" eb="24">
      <t>サイ</t>
    </rPh>
    <rPh sb="24" eb="26">
      <t>イカ</t>
    </rPh>
    <rPh sb="32" eb="34">
      <t>カクジン</t>
    </rPh>
    <rPh sb="35" eb="37">
      <t>カクニン</t>
    </rPh>
    <phoneticPr fontId="1"/>
  </si>
  <si>
    <t>　 ことを各人に確認している</t>
    <rPh sb="5" eb="7">
      <t>カクジン</t>
    </rPh>
    <phoneticPr fontId="1"/>
  </si>
  <si>
    <t>⑤外国人の場合、就労資格（資格外活動許可含む）があり、在留カードの期限が切れていない</t>
    <rPh sb="1" eb="3">
      <t>ガイコク</t>
    </rPh>
    <rPh sb="3" eb="4">
      <t>ジン</t>
    </rPh>
    <rPh sb="5" eb="7">
      <t>バアイ</t>
    </rPh>
    <rPh sb="8" eb="10">
      <t>シュウロウ</t>
    </rPh>
    <rPh sb="10" eb="12">
      <t>シカク</t>
    </rPh>
    <rPh sb="13" eb="15">
      <t>シカク</t>
    </rPh>
    <rPh sb="15" eb="16">
      <t>ガイ</t>
    </rPh>
    <rPh sb="16" eb="18">
      <t>カツドウ</t>
    </rPh>
    <rPh sb="18" eb="20">
      <t>キョカ</t>
    </rPh>
    <rPh sb="20" eb="21">
      <t>フク</t>
    </rPh>
    <rPh sb="27" eb="29">
      <t>ザイリュウ</t>
    </rPh>
    <rPh sb="33" eb="35">
      <t>キゲン</t>
    </rPh>
    <rPh sb="36" eb="37">
      <t>キ</t>
    </rPh>
    <phoneticPr fontId="1"/>
  </si>
  <si>
    <t>勤務区分</t>
    <rPh sb="0" eb="2">
      <t>キンム</t>
    </rPh>
    <rPh sb="2" eb="4">
      <t>クブン</t>
    </rPh>
    <phoneticPr fontId="1"/>
  </si>
  <si>
    <t>区分1</t>
    <rPh sb="0" eb="2">
      <t>クブン</t>
    </rPh>
    <phoneticPr fontId="1"/>
  </si>
  <si>
    <t>区分3</t>
    <rPh sb="0" eb="2">
      <t>クブン</t>
    </rPh>
    <phoneticPr fontId="1"/>
  </si>
  <si>
    <t>区分2</t>
    <rPh sb="0" eb="2">
      <t>クブン</t>
    </rPh>
    <phoneticPr fontId="1"/>
  </si>
  <si>
    <t>期間限定勤務に関する補足説明1</t>
    <phoneticPr fontId="1"/>
  </si>
  <si>
    <t>期間限定勤務に関する補足説明2</t>
  </si>
  <si>
    <t>期間限定勤務に関する補足説明3</t>
  </si>
  <si>
    <t>所定労働時間数
（1週間の平均時間、
休憩時間は除く）</t>
    <rPh sb="6" eb="7">
      <t>スウ</t>
    </rPh>
    <phoneticPr fontId="1"/>
  </si>
  <si>
    <t>勤務時間/週</t>
    <rPh sb="0" eb="2">
      <t>キンム</t>
    </rPh>
    <rPh sb="2" eb="4">
      <t>ジカン</t>
    </rPh>
    <phoneticPr fontId="1"/>
  </si>
  <si>
    <t>～</t>
    <phoneticPr fontId="1"/>
  </si>
  <si>
    <t>時間帯</t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</si>
  <si>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</si>
  <si>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</si>
  <si>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期間限定勤務に関する補足説明4</t>
  </si>
  <si>
    <t>期間限定勤務に関する補足説明5</t>
  </si>
  <si>
    <t>勤務曜日4</t>
    <rPh sb="0" eb="2">
      <t>キンム</t>
    </rPh>
    <rPh sb="2" eb="4">
      <t>ヨウビ</t>
    </rPh>
    <phoneticPr fontId="1"/>
  </si>
  <si>
    <t>勤務曜日5</t>
    <rPh sb="0" eb="2">
      <t>キンム</t>
    </rPh>
    <rPh sb="2" eb="4">
      <t>ヨウビ</t>
    </rPh>
    <phoneticPr fontId="1"/>
  </si>
  <si>
    <t>始業・終業時刻
及び休憩時間4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</si>
  <si>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始業・終業時刻
及び休憩時間5</t>
    <rPh sb="0" eb="2">
      <t>シギョウ</t>
    </rPh>
    <rPh sb="3" eb="5">
      <t>シュウギョウ</t>
    </rPh>
    <rPh sb="5" eb="7">
      <t>ジコク</t>
    </rPh>
    <rPh sb="8" eb="9">
      <t>オヨ</t>
    </rPh>
    <rPh sb="10" eb="12">
      <t>キュウケイ</t>
    </rPh>
    <rPh sb="12" eb="14">
      <t>ジカン</t>
    </rPh>
    <phoneticPr fontId="1"/>
  </si>
  <si>
    <t>休憩時間4</t>
    <rPh sb="0" eb="2">
      <t>キュウケイ</t>
    </rPh>
    <rPh sb="2" eb="4">
      <t>ジカン</t>
    </rPh>
    <phoneticPr fontId="1"/>
  </si>
  <si>
    <t>休憩時間5</t>
    <rPh sb="0" eb="2">
      <t>キュウケイ</t>
    </rPh>
    <rPh sb="2" eb="4">
      <t>ジカン</t>
    </rPh>
    <phoneticPr fontId="1"/>
  </si>
  <si>
    <t>勤務曜日1</t>
    <rPh sb="0" eb="2">
      <t>キンム</t>
    </rPh>
    <rPh sb="2" eb="4">
      <t>ヨウビ</t>
    </rPh>
    <phoneticPr fontId="1"/>
  </si>
  <si>
    <t>＜参照データ＞</t>
    <rPh sb="1" eb="3">
      <t>サンショウ</t>
    </rPh>
    <phoneticPr fontId="1"/>
  </si>
  <si>
    <t>担当職員</t>
    <rPh sb="0" eb="2">
      <t>タントウ</t>
    </rPh>
    <rPh sb="2" eb="4">
      <t>ショクイン</t>
    </rPh>
    <phoneticPr fontId="1"/>
  </si>
  <si>
    <t>勤務部署</t>
    <rPh sb="2" eb="4">
      <t>ブショ</t>
    </rPh>
    <phoneticPr fontId="1"/>
  </si>
  <si>
    <t>付記事項</t>
    <rPh sb="0" eb="2">
      <t>フキ</t>
    </rPh>
    <rPh sb="2" eb="4">
      <t>ジコウ</t>
    </rPh>
    <phoneticPr fontId="1"/>
  </si>
  <si>
    <t>学籍番号</t>
    <rPh sb="0" eb="2">
      <t>ガクセキ</t>
    </rPh>
    <rPh sb="2" eb="4">
      <t>バンゴウ</t>
    </rPh>
    <phoneticPr fontId="1"/>
  </si>
  <si>
    <t>→</t>
    <phoneticPr fontId="1"/>
  </si>
  <si>
    <t>記入に関する説明</t>
    <rPh sb="0" eb="2">
      <t>キニュウ</t>
    </rPh>
    <rPh sb="3" eb="4">
      <t>カン</t>
    </rPh>
    <rPh sb="6" eb="8">
      <t>セツメイ</t>
    </rPh>
    <phoneticPr fontId="1"/>
  </si>
  <si>
    <t>○○○○○○</t>
    <phoneticPr fontId="1"/>
  </si>
  <si>
    <t>○○○○課</t>
    <rPh sb="4" eb="5">
      <t>カ</t>
    </rPh>
    <phoneticPr fontId="1"/>
  </si>
  <si>
    <t>愛大　太郎</t>
    <rPh sb="0" eb="2">
      <t>アイダイ</t>
    </rPh>
    <rPh sb="3" eb="5">
      <t>タロウ</t>
    </rPh>
    <phoneticPr fontId="1"/>
  </si>
  <si>
    <t>愛大　花子</t>
    <rPh sb="0" eb="2">
      <t>アイダイ</t>
    </rPh>
    <rPh sb="3" eb="5">
      <t>ハナコ</t>
    </rPh>
    <phoneticPr fontId="1"/>
  </si>
  <si>
    <t>○○○○○○○○○○</t>
    <phoneticPr fontId="1"/>
  </si>
  <si>
    <t>○○プロジェクト活動事業</t>
    <rPh sb="8" eb="10">
      <t>カツドウ</t>
    </rPh>
    <rPh sb="10" eb="12">
      <t>ジギョウ</t>
    </rPh>
    <phoneticPr fontId="1"/>
  </si>
  <si>
    <t>一般事務</t>
  </si>
  <si>
    <t>○○○○課</t>
    <phoneticPr fontId="1"/>
  </si>
  <si>
    <t>○○プロジェクト活動における事務補助</t>
    <rPh sb="14" eb="16">
      <t>ジム</t>
    </rPh>
    <rPh sb="16" eb="18">
      <t>ホジョ</t>
    </rPh>
    <phoneticPr fontId="1"/>
  </si>
  <si>
    <t>固定制</t>
  </si>
  <si>
    <t>○</t>
  </si>
  <si>
    <t>一般</t>
  </si>
  <si>
    <t>再雇用</t>
  </si>
  <si>
    <t>　【30日以内の期間を定めて雇用する場合】</t>
    <rPh sb="4" eb="5">
      <t>ニチ</t>
    </rPh>
    <rPh sb="5" eb="7">
      <t>イナイ</t>
    </rPh>
    <rPh sb="8" eb="10">
      <t>キカン</t>
    </rPh>
    <rPh sb="11" eb="12">
      <t>サダ</t>
    </rPh>
    <rPh sb="14" eb="16">
      <t>コヨウ</t>
    </rPh>
    <rPh sb="18" eb="20">
      <t>バアイ</t>
    </rPh>
    <phoneticPr fontId="1"/>
  </si>
  <si>
    <t>　 ただし、【30日以内の期間を定めて雇用する場合】は年齢制限なし</t>
    <rPh sb="27" eb="29">
      <t>ネンレイ</t>
    </rPh>
    <rPh sb="29" eb="31">
      <t>セイゲン</t>
    </rPh>
    <phoneticPr fontId="1"/>
  </si>
  <si>
    <t>臨 時 職 員 雇 用 申 請 書 兼 変 更 届</t>
    <rPh sb="0" eb="1">
      <t>リン</t>
    </rPh>
    <rPh sb="2" eb="3">
      <t>トキ</t>
    </rPh>
    <rPh sb="4" eb="5">
      <t>ショク</t>
    </rPh>
    <rPh sb="6" eb="7">
      <t>イン</t>
    </rPh>
    <rPh sb="8" eb="9">
      <t>ヤトイ</t>
    </rPh>
    <rPh sb="10" eb="11">
      <t>ヨウ</t>
    </rPh>
    <rPh sb="12" eb="13">
      <t>サル</t>
    </rPh>
    <rPh sb="14" eb="15">
      <t>ショウ</t>
    </rPh>
    <rPh sb="16" eb="17">
      <t>ショ</t>
    </rPh>
    <rPh sb="18" eb="19">
      <t>ケン</t>
    </rPh>
    <rPh sb="20" eb="21">
      <t>ヘン</t>
    </rPh>
    <rPh sb="22" eb="23">
      <t>サラ</t>
    </rPh>
    <rPh sb="24" eb="25">
      <t>トド</t>
    </rPh>
    <phoneticPr fontId="1"/>
  </si>
  <si>
    <t>変更時</t>
    <rPh sb="0" eb="2">
      <t>ヘンコウ</t>
    </rPh>
    <rPh sb="2" eb="3">
      <t>ドキ</t>
    </rPh>
    <phoneticPr fontId="1"/>
  </si>
  <si>
    <t>→</t>
    <phoneticPr fontId="1"/>
  </si>
  <si>
    <t>→</t>
    <phoneticPr fontId="1"/>
  </si>
  <si>
    <t>業務内容を入力してください。</t>
    <rPh sb="0" eb="2">
      <t>ギョウム</t>
    </rPh>
    <rPh sb="2" eb="4">
      <t>ナイヨウ</t>
    </rPh>
    <rPh sb="5" eb="7">
      <t>ニュウリョク</t>
    </rPh>
    <phoneticPr fontId="1"/>
  </si>
  <si>
    <t>雇用期間変更時に入力してください</t>
    <rPh sb="0" eb="2">
      <t>コヨウ</t>
    </rPh>
    <rPh sb="2" eb="4">
      <t>キカン</t>
    </rPh>
    <rPh sb="4" eb="6">
      <t>ヘンコウ</t>
    </rPh>
    <rPh sb="6" eb="7">
      <t>ジ</t>
    </rPh>
    <rPh sb="8" eb="10">
      <t>ニュウリョク</t>
    </rPh>
    <phoneticPr fontId="1"/>
  </si>
  <si>
    <t>①雇用申請書兼変更届（本書）を雇用開始2週間前までに提出している</t>
    <rPh sb="1" eb="3">
      <t>コヨウ</t>
    </rPh>
    <rPh sb="3" eb="6">
      <t>シンセイショ</t>
    </rPh>
    <rPh sb="6" eb="7">
      <t>ケン</t>
    </rPh>
    <rPh sb="7" eb="9">
      <t>ヘンコウ</t>
    </rPh>
    <rPh sb="9" eb="10">
      <t>トドケ</t>
    </rPh>
    <rPh sb="11" eb="13">
      <t>ホンショ</t>
    </rPh>
    <rPh sb="15" eb="17">
      <t>コヨウ</t>
    </rPh>
    <rPh sb="17" eb="19">
      <t>カイシ</t>
    </rPh>
    <rPh sb="20" eb="22">
      <t>シュウカン</t>
    </rPh>
    <rPh sb="22" eb="23">
      <t>マエ</t>
    </rPh>
    <rPh sb="26" eb="28">
      <t>テイシュツ</t>
    </rPh>
    <phoneticPr fontId="1"/>
  </si>
  <si>
    <t>学生</t>
  </si>
  <si>
    <t xml:space="preserve">「雇用条件チェック」は、雇用の可否に関わる重要事項です。
各条件を必ず確認のうえ、選択してください。
判断に迷う場合は、人事課に相談してください。
</t>
    <rPh sb="1" eb="3">
      <t>コヨウ</t>
    </rPh>
    <rPh sb="3" eb="5">
      <t>ジョウケン</t>
    </rPh>
    <rPh sb="12" eb="14">
      <t>コヨウ</t>
    </rPh>
    <rPh sb="15" eb="17">
      <t>カヒ</t>
    </rPh>
    <rPh sb="18" eb="19">
      <t>カカ</t>
    </rPh>
    <rPh sb="21" eb="23">
      <t>ジュウヨウ</t>
    </rPh>
    <rPh sb="23" eb="25">
      <t>ジコウ</t>
    </rPh>
    <rPh sb="29" eb="32">
      <t>カクジョウケン</t>
    </rPh>
    <rPh sb="33" eb="34">
      <t>カナラ</t>
    </rPh>
    <rPh sb="35" eb="37">
      <t>カクニン</t>
    </rPh>
    <rPh sb="41" eb="43">
      <t>センタク</t>
    </rPh>
    <rPh sb="52" eb="54">
      <t>ハンダン</t>
    </rPh>
    <rPh sb="55" eb="56">
      <t>マヨ</t>
    </rPh>
    <rPh sb="57" eb="59">
      <t>バアイ</t>
    </rPh>
    <rPh sb="61" eb="64">
      <t>ジンジカ</t>
    </rPh>
    <rPh sb="65" eb="67">
      <t>ソウダン</t>
    </rPh>
    <phoneticPr fontId="1"/>
  </si>
  <si>
    <t>入力又は選択してください</t>
    <rPh sb="0" eb="2">
      <t>ニュウリョク</t>
    </rPh>
    <rPh sb="2" eb="3">
      <t>マタ</t>
    </rPh>
    <rPh sb="4" eb="6">
      <t>センタク</t>
    </rPh>
    <phoneticPr fontId="1"/>
  </si>
  <si>
    <t>夏季休暇中の勤務の有無を選択してください。　※雇用期間に夏期休暇を含まない場合、"原則無"を選択してください。</t>
    <rPh sb="0" eb="2">
      <t>カキ</t>
    </rPh>
    <rPh sb="2" eb="4">
      <t>キュウカ</t>
    </rPh>
    <rPh sb="4" eb="5">
      <t>チュウ</t>
    </rPh>
    <rPh sb="6" eb="8">
      <t>キンム</t>
    </rPh>
    <rPh sb="9" eb="11">
      <t>ウム</t>
    </rPh>
    <rPh sb="12" eb="14">
      <t>センタク</t>
    </rPh>
    <rPh sb="23" eb="25">
      <t>コヨウ</t>
    </rPh>
    <rPh sb="25" eb="27">
      <t>キカン</t>
    </rPh>
    <rPh sb="33" eb="34">
      <t>フク</t>
    </rPh>
    <rPh sb="37" eb="39">
      <t>バアイ</t>
    </rPh>
    <rPh sb="41" eb="43">
      <t>ゲンソク</t>
    </rPh>
    <rPh sb="43" eb="44">
      <t>ナシ</t>
    </rPh>
    <rPh sb="46" eb="48">
      <t>センタク</t>
    </rPh>
    <phoneticPr fontId="1"/>
  </si>
  <si>
    <t>公募</t>
    <rPh sb="0" eb="2">
      <t>コウボ</t>
    </rPh>
    <phoneticPr fontId="1"/>
  </si>
  <si>
    <t>院生</t>
  </si>
  <si>
    <t>生年月日</t>
    <rPh sb="0" eb="4">
      <t>セイネンガッピ</t>
    </rPh>
    <phoneticPr fontId="1"/>
  </si>
  <si>
    <r>
      <t xml:space="preserve">通常以外の場合の
</t>
    </r>
    <r>
      <rPr>
        <sz val="9"/>
        <color theme="1"/>
        <rFont val="ＭＳ Ｐ明朝"/>
        <family val="1"/>
        <charset val="128"/>
      </rPr>
      <t>期間・時期</t>
    </r>
    <rPh sb="0" eb="2">
      <t>ツウジョウ</t>
    </rPh>
    <rPh sb="2" eb="4">
      <t>イガイ</t>
    </rPh>
    <rPh sb="5" eb="7">
      <t>バアイ</t>
    </rPh>
    <rPh sb="9" eb="11">
      <t>キカン</t>
    </rPh>
    <rPh sb="12" eb="14">
      <t>ジキ</t>
    </rPh>
    <phoneticPr fontId="1"/>
  </si>
  <si>
    <t>日</t>
    <rPh sb="0" eb="1">
      <t>ニチ</t>
    </rPh>
    <phoneticPr fontId="1"/>
  </si>
  <si>
    <t>④当該臨時職員の年齢が、雇用年度において、65歳以下であることを確認している</t>
    <rPh sb="1" eb="3">
      <t>トウガイ</t>
    </rPh>
    <rPh sb="3" eb="5">
      <t>リンジ</t>
    </rPh>
    <rPh sb="5" eb="7">
      <t>ショクイン</t>
    </rPh>
    <rPh sb="8" eb="10">
      <t>ネンレイ</t>
    </rPh>
    <rPh sb="12" eb="14">
      <t>コヨウ</t>
    </rPh>
    <rPh sb="14" eb="16">
      <t>ネンド</t>
    </rPh>
    <rPh sb="23" eb="24">
      <t>サイ</t>
    </rPh>
    <rPh sb="24" eb="26">
      <t>イカ</t>
    </rPh>
    <rPh sb="32" eb="34">
      <t>カクニン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</si>
  <si>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</si>
  <si>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</si>
  <si>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通常</t>
  </si>
  <si>
    <t>通常以外</t>
  </si>
  <si>
    <t>夏期休暇、2・3月</t>
    <rPh sb="0" eb="2">
      <t>カキ</t>
    </rPh>
    <rPh sb="2" eb="4">
      <t>キュウカ</t>
    </rPh>
    <rPh sb="8" eb="9">
      <t>ガツ</t>
    </rPh>
    <phoneticPr fontId="1"/>
  </si>
  <si>
    <t>担当する業務の種別を選択してください。</t>
    <rPh sb="0" eb="2">
      <t>タントウ</t>
    </rPh>
    <rPh sb="4" eb="6">
      <t>ギョウム</t>
    </rPh>
    <rPh sb="7" eb="9">
      <t>シュベツ</t>
    </rPh>
    <rPh sb="10" eb="12">
      <t>センタク</t>
    </rPh>
    <phoneticPr fontId="1"/>
  </si>
  <si>
    <t>期間・時期</t>
    <rPh sb="0" eb="2">
      <t>キカン</t>
    </rPh>
    <rPh sb="3" eb="5">
      <t>ジキ</t>
    </rPh>
    <phoneticPr fontId="1"/>
  </si>
  <si>
    <t>雇用期間を変更する場合は、変更後の期間を入力のうえ、サイボウズ回覧板の本文に変更理由を添えて再提出してください。</t>
    <rPh sb="0" eb="2">
      <t>コヨウ</t>
    </rPh>
    <rPh sb="2" eb="4">
      <t>キカン</t>
    </rPh>
    <rPh sb="5" eb="7">
      <t>ヘンコウ</t>
    </rPh>
    <rPh sb="9" eb="11">
      <t>バアイ</t>
    </rPh>
    <rPh sb="20" eb="22">
      <t>ニュウリョク</t>
    </rPh>
    <rPh sb="46" eb="47">
      <t>サイ</t>
    </rPh>
    <rPh sb="47" eb="49">
      <t>テイシュツ</t>
    </rPh>
    <phoneticPr fontId="1"/>
  </si>
  <si>
    <t>「備考」は、対象者に関する付記事項がある場合等、必要に応じて入力してください。
例：非常勤教員と兼務、今年度学部から大学院に進学した</t>
    <rPh sb="1" eb="3">
      <t>ビコウ</t>
    </rPh>
    <rPh sb="6" eb="9">
      <t>タイショウシャ</t>
    </rPh>
    <rPh sb="10" eb="11">
      <t>カン</t>
    </rPh>
    <rPh sb="13" eb="15">
      <t>フキ</t>
    </rPh>
    <rPh sb="15" eb="17">
      <t>ジコウ</t>
    </rPh>
    <rPh sb="20" eb="22">
      <t>バアイ</t>
    </rPh>
    <rPh sb="22" eb="23">
      <t>トウ</t>
    </rPh>
    <rPh sb="40" eb="41">
      <t>レイ</t>
    </rPh>
    <rPh sb="42" eb="45">
      <t>ヒジョウキン</t>
    </rPh>
    <rPh sb="45" eb="47">
      <t>キョウイン</t>
    </rPh>
    <rPh sb="48" eb="50">
      <t>ケンム</t>
    </rPh>
    <rPh sb="51" eb="54">
      <t>コンネンド</t>
    </rPh>
    <rPh sb="54" eb="56">
      <t>ガクブ</t>
    </rPh>
    <rPh sb="58" eb="61">
      <t>ダイガクイン</t>
    </rPh>
    <rPh sb="62" eb="64">
      <t>シンガク</t>
    </rPh>
    <phoneticPr fontId="1"/>
  </si>
  <si>
    <r>
      <t xml:space="preserve">労働日及び
労働時間
</t>
    </r>
    <r>
      <rPr>
        <sz val="9"/>
        <color theme="1"/>
        <rFont val="ＭＳ Ｐ明朝"/>
        <family val="1"/>
        <charset val="128"/>
      </rPr>
      <t>※業務種別がSA,TA,
中国研究科授業補助員の場合は入力不要</t>
    </r>
    <rPh sb="0" eb="2">
      <t>ロウドウ</t>
    </rPh>
    <rPh sb="2" eb="3">
      <t>ビ</t>
    </rPh>
    <rPh sb="3" eb="4">
      <t>オヨ</t>
    </rPh>
    <rPh sb="6" eb="8">
      <t>ロウドウ</t>
    </rPh>
    <rPh sb="8" eb="10">
      <t>ジカン</t>
    </rPh>
    <rPh sb="13" eb="15">
      <t>ギョウム</t>
    </rPh>
    <rPh sb="15" eb="17">
      <t>シュベツ</t>
    </rPh>
    <rPh sb="25" eb="27">
      <t>チュウゴク</t>
    </rPh>
    <rPh sb="27" eb="30">
      <t>ケンキュウカ</t>
    </rPh>
    <rPh sb="30" eb="32">
      <t>ジュギョウ</t>
    </rPh>
    <rPh sb="32" eb="35">
      <t>ホジョイン</t>
    </rPh>
    <rPh sb="36" eb="38">
      <t>バアイ</t>
    </rPh>
    <rPh sb="39" eb="41">
      <t>ニュウリョク</t>
    </rPh>
    <phoneticPr fontId="1"/>
  </si>
  <si>
    <r>
      <t xml:space="preserve">雇用条件
チェック
</t>
    </r>
    <r>
      <rPr>
        <sz val="8"/>
        <color theme="1"/>
        <rFont val="ＭＳ Ｐ明朝"/>
        <family val="1"/>
        <charset val="128"/>
      </rPr>
      <t>※①～⑤のいずれかに
”×”印がある場合は雇用ができない可能性が
あります</t>
    </r>
    <rPh sb="0" eb="2">
      <t>コヨウ</t>
    </rPh>
    <rPh sb="2" eb="4">
      <t>ジョウケン</t>
    </rPh>
    <rPh sb="25" eb="26">
      <t>シルシ</t>
    </rPh>
    <rPh sb="29" eb="31">
      <t>バアイ</t>
    </rPh>
    <rPh sb="32" eb="34">
      <t>コヨウ</t>
    </rPh>
    <rPh sb="39" eb="42">
      <t>カノウセイ</t>
    </rPh>
    <phoneticPr fontId="1"/>
  </si>
  <si>
    <t>豊橋校舎</t>
    <rPh sb="0" eb="2">
      <t>トヨハシ</t>
    </rPh>
    <rPh sb="2" eb="4">
      <t>コウシャ</t>
    </rPh>
    <phoneticPr fontId="1"/>
  </si>
  <si>
    <t>名古屋校舎</t>
    <rPh sb="0" eb="3">
      <t>ナゴヤ</t>
    </rPh>
    <rPh sb="3" eb="5">
      <t>コウシャ</t>
    </rPh>
    <phoneticPr fontId="1"/>
  </si>
  <si>
    <t>車道校舎</t>
    <rPh sb="0" eb="1">
      <t>クルマ</t>
    </rPh>
    <rPh sb="1" eb="2">
      <t>ミチ</t>
    </rPh>
    <rPh sb="2" eb="4">
      <t>コウシャ</t>
    </rPh>
    <phoneticPr fontId="1"/>
  </si>
  <si>
    <t>地域連携推進事務室</t>
    <rPh sb="0" eb="2">
      <t>チイキ</t>
    </rPh>
    <rPh sb="2" eb="4">
      <t>レンケイ</t>
    </rPh>
    <rPh sb="4" eb="6">
      <t>スイシン</t>
    </rPh>
    <rPh sb="6" eb="9">
      <t>ジムシツ</t>
    </rPh>
    <phoneticPr fontId="24"/>
  </si>
  <si>
    <t>企画課</t>
  </si>
  <si>
    <t>入試課</t>
  </si>
  <si>
    <t>名古屋総務課</t>
    <phoneticPr fontId="24"/>
  </si>
  <si>
    <t>豊橋総務課</t>
    <phoneticPr fontId="24"/>
  </si>
  <si>
    <t>名古屋教務課</t>
  </si>
  <si>
    <t>名古屋一般教育研究室事務室</t>
    <phoneticPr fontId="24"/>
  </si>
  <si>
    <t>名古屋語学教育研究室事務室</t>
    <phoneticPr fontId="24"/>
  </si>
  <si>
    <t>名古屋体育研究室事務室</t>
    <phoneticPr fontId="24"/>
  </si>
  <si>
    <t>大学院事務課</t>
    <phoneticPr fontId="24"/>
  </si>
  <si>
    <t>大学院事務課車道事務室</t>
  </si>
  <si>
    <t>大学院事務課車道事務室保健室</t>
  </si>
  <si>
    <t>大学院事務課車道事務室学生相談室</t>
  </si>
  <si>
    <t>豊橋教務課</t>
    <rPh sb="2" eb="5">
      <t>キョウムカ</t>
    </rPh>
    <phoneticPr fontId="24"/>
  </si>
  <si>
    <t>豊橋学習・教育支援センター事務室</t>
    <rPh sb="0" eb="2">
      <t>トヨハシ</t>
    </rPh>
    <rPh sb="2" eb="4">
      <t>ガクシュウ</t>
    </rPh>
    <rPh sb="5" eb="7">
      <t>キョウイク</t>
    </rPh>
    <rPh sb="7" eb="9">
      <t>シエン</t>
    </rPh>
    <rPh sb="13" eb="16">
      <t>ジムシツ</t>
    </rPh>
    <phoneticPr fontId="24"/>
  </si>
  <si>
    <t>豊橋一般教育研究室事務室</t>
    <rPh sb="0" eb="2">
      <t>トヨハシ</t>
    </rPh>
    <rPh sb="2" eb="4">
      <t>イッパン</t>
    </rPh>
    <rPh sb="4" eb="6">
      <t>キョウイク</t>
    </rPh>
    <rPh sb="6" eb="9">
      <t>ケンキュウシツ</t>
    </rPh>
    <rPh sb="9" eb="12">
      <t>ジムシツ</t>
    </rPh>
    <phoneticPr fontId="24"/>
  </si>
  <si>
    <t>豊橋語学教育研究室事務室</t>
    <rPh sb="0" eb="2">
      <t>トヨハシ</t>
    </rPh>
    <rPh sb="2" eb="4">
      <t>ゴガク</t>
    </rPh>
    <rPh sb="4" eb="6">
      <t>キョウイク</t>
    </rPh>
    <rPh sb="6" eb="9">
      <t>ケンキュウシツ</t>
    </rPh>
    <rPh sb="9" eb="12">
      <t>ジムシツ</t>
    </rPh>
    <phoneticPr fontId="24"/>
  </si>
  <si>
    <t>豊橋体育研究室事務室</t>
    <rPh sb="0" eb="2">
      <t>トヨハシ</t>
    </rPh>
    <rPh sb="2" eb="4">
      <t>タイイク</t>
    </rPh>
    <rPh sb="4" eb="7">
      <t>ケンキュウシツ</t>
    </rPh>
    <rPh sb="7" eb="10">
      <t>ジムシツ</t>
    </rPh>
    <phoneticPr fontId="24"/>
  </si>
  <si>
    <t>国際交流課</t>
    <rPh sb="0" eb="2">
      <t>コクサイ</t>
    </rPh>
    <rPh sb="2" eb="4">
      <t>コウリュウ</t>
    </rPh>
    <rPh sb="4" eb="5">
      <t>カ</t>
    </rPh>
    <phoneticPr fontId="24"/>
  </si>
  <si>
    <t>国際交流課豊橋分室</t>
    <rPh sb="0" eb="2">
      <t>コクサイ</t>
    </rPh>
    <rPh sb="2" eb="4">
      <t>コウリュウ</t>
    </rPh>
    <rPh sb="4" eb="5">
      <t>カ</t>
    </rPh>
    <rPh sb="5" eb="7">
      <t>トヨハシ</t>
    </rPh>
    <rPh sb="7" eb="9">
      <t>ブンシツ</t>
    </rPh>
    <phoneticPr fontId="24"/>
  </si>
  <si>
    <t>名古屋学生課</t>
    <rPh sb="0" eb="3">
      <t>ナゴヤ</t>
    </rPh>
    <rPh sb="3" eb="5">
      <t>ガクセイ</t>
    </rPh>
    <rPh sb="5" eb="6">
      <t>カ</t>
    </rPh>
    <phoneticPr fontId="24"/>
  </si>
  <si>
    <t>名古屋学生課保健室</t>
    <rPh sb="0" eb="3">
      <t>ナゴヤ</t>
    </rPh>
    <rPh sb="3" eb="5">
      <t>ガクセイ</t>
    </rPh>
    <rPh sb="5" eb="6">
      <t>カ</t>
    </rPh>
    <rPh sb="6" eb="9">
      <t>ホケンシツ</t>
    </rPh>
    <phoneticPr fontId="24"/>
  </si>
  <si>
    <t>名古屋学生課学生相談室</t>
    <rPh sb="0" eb="3">
      <t>ナゴヤ</t>
    </rPh>
    <rPh sb="3" eb="5">
      <t>ガクセイ</t>
    </rPh>
    <rPh sb="5" eb="6">
      <t>カ</t>
    </rPh>
    <rPh sb="6" eb="8">
      <t>ガクセイ</t>
    </rPh>
    <rPh sb="8" eb="11">
      <t>ソウダンシツ</t>
    </rPh>
    <phoneticPr fontId="24"/>
  </si>
  <si>
    <t>名古屋キャリア支援課</t>
    <rPh sb="0" eb="3">
      <t>ナゴヤ</t>
    </rPh>
    <rPh sb="7" eb="9">
      <t>シエン</t>
    </rPh>
    <rPh sb="9" eb="10">
      <t>カ</t>
    </rPh>
    <phoneticPr fontId="24"/>
  </si>
  <si>
    <t>豊橋学生課</t>
    <rPh sb="0" eb="2">
      <t>トヨハシ</t>
    </rPh>
    <rPh sb="2" eb="4">
      <t>ガクセイ</t>
    </rPh>
    <rPh sb="4" eb="5">
      <t>カ</t>
    </rPh>
    <phoneticPr fontId="24"/>
  </si>
  <si>
    <t>豊橋学生課保健室</t>
    <rPh sb="0" eb="2">
      <t>トヨハシ</t>
    </rPh>
    <rPh sb="2" eb="4">
      <t>ガクセイ</t>
    </rPh>
    <rPh sb="4" eb="5">
      <t>カ</t>
    </rPh>
    <rPh sb="5" eb="8">
      <t>ホケンシツ</t>
    </rPh>
    <phoneticPr fontId="24"/>
  </si>
  <si>
    <t>豊橋学生課学生相談室</t>
    <rPh sb="0" eb="2">
      <t>トヨハシ</t>
    </rPh>
    <rPh sb="2" eb="4">
      <t>ガクセイ</t>
    </rPh>
    <rPh sb="4" eb="5">
      <t>カ</t>
    </rPh>
    <rPh sb="5" eb="7">
      <t>ガクセイ</t>
    </rPh>
    <rPh sb="7" eb="10">
      <t>ソウダンシツ</t>
    </rPh>
    <phoneticPr fontId="24"/>
  </si>
  <si>
    <t>豊橋キャリア支援課</t>
    <rPh sb="0" eb="2">
      <t>トヨハシ</t>
    </rPh>
    <rPh sb="6" eb="8">
      <t>シエン</t>
    </rPh>
    <rPh sb="8" eb="9">
      <t>カ</t>
    </rPh>
    <phoneticPr fontId="24"/>
  </si>
  <si>
    <t>名古屋研究支援課</t>
    <rPh sb="0" eb="3">
      <t>ナゴヤ</t>
    </rPh>
    <rPh sb="3" eb="5">
      <t>ケンキュウ</t>
    </rPh>
    <rPh sb="5" eb="7">
      <t>シエン</t>
    </rPh>
    <rPh sb="7" eb="8">
      <t>カ</t>
    </rPh>
    <phoneticPr fontId="24"/>
  </si>
  <si>
    <t>国際中国学研究センター（ICCS）事務室</t>
    <rPh sb="0" eb="2">
      <t>コクサイ</t>
    </rPh>
    <rPh sb="2" eb="4">
      <t>チュウゴク</t>
    </rPh>
    <rPh sb="4" eb="5">
      <t>ガク</t>
    </rPh>
    <rPh sb="5" eb="7">
      <t>ケンキュウ</t>
    </rPh>
    <rPh sb="17" eb="20">
      <t>ジムシツ</t>
    </rPh>
    <phoneticPr fontId="24"/>
  </si>
  <si>
    <t>国際問題研究所事務室</t>
    <rPh sb="0" eb="2">
      <t>コクサイ</t>
    </rPh>
    <rPh sb="2" eb="4">
      <t>モンダイ</t>
    </rPh>
    <rPh sb="4" eb="7">
      <t>ケンキュウジョ</t>
    </rPh>
    <rPh sb="7" eb="10">
      <t>ジムシツ</t>
    </rPh>
    <phoneticPr fontId="24"/>
  </si>
  <si>
    <t>経営総合科学研究所事務室</t>
    <rPh sb="0" eb="2">
      <t>ケイエイ</t>
    </rPh>
    <rPh sb="2" eb="4">
      <t>ソウゴウ</t>
    </rPh>
    <rPh sb="4" eb="6">
      <t>カガク</t>
    </rPh>
    <rPh sb="6" eb="8">
      <t>ケンキュウ</t>
    </rPh>
    <rPh sb="8" eb="9">
      <t>ジョ</t>
    </rPh>
    <rPh sb="9" eb="12">
      <t>ジムシツ</t>
    </rPh>
    <phoneticPr fontId="24"/>
  </si>
  <si>
    <t>中日大辞典編纂所事務室</t>
    <phoneticPr fontId="24"/>
  </si>
  <si>
    <t>国際ビジネスセンター事務室</t>
    <rPh sb="0" eb="2">
      <t>コクサイ</t>
    </rPh>
    <rPh sb="10" eb="13">
      <t>ジムシツ</t>
    </rPh>
    <phoneticPr fontId="24"/>
  </si>
  <si>
    <t>名古屋図書館事務課</t>
    <rPh sb="0" eb="3">
      <t>ナゴヤ</t>
    </rPh>
    <rPh sb="3" eb="6">
      <t>トショカン</t>
    </rPh>
    <rPh sb="6" eb="8">
      <t>ジム</t>
    </rPh>
    <rPh sb="8" eb="9">
      <t>カ</t>
    </rPh>
    <phoneticPr fontId="24"/>
  </si>
  <si>
    <t>情報システム課</t>
    <rPh sb="0" eb="2">
      <t>ジョウホウ</t>
    </rPh>
    <rPh sb="6" eb="7">
      <t>カ</t>
    </rPh>
    <phoneticPr fontId="24"/>
  </si>
  <si>
    <t>情報システム課豊橋分室</t>
    <rPh sb="0" eb="2">
      <t>ジョウホウ</t>
    </rPh>
    <rPh sb="6" eb="7">
      <t>カ</t>
    </rPh>
    <rPh sb="7" eb="9">
      <t>トヨハシ</t>
    </rPh>
    <rPh sb="9" eb="11">
      <t>ブンシツ</t>
    </rPh>
    <phoneticPr fontId="24"/>
  </si>
  <si>
    <t>豊橋研究支援課</t>
    <rPh sb="0" eb="2">
      <t>トヨハシ</t>
    </rPh>
    <rPh sb="2" eb="4">
      <t>ケンキュウ</t>
    </rPh>
    <rPh sb="4" eb="6">
      <t>シエン</t>
    </rPh>
    <rPh sb="6" eb="7">
      <t>カ</t>
    </rPh>
    <phoneticPr fontId="24"/>
  </si>
  <si>
    <t>中部地方産業研究所事務室</t>
    <rPh sb="0" eb="2">
      <t>チュウブ</t>
    </rPh>
    <rPh sb="2" eb="4">
      <t>チホウ</t>
    </rPh>
    <rPh sb="4" eb="6">
      <t>サンギョウ</t>
    </rPh>
    <rPh sb="6" eb="9">
      <t>ケンキュウジョ</t>
    </rPh>
    <rPh sb="9" eb="12">
      <t>ジムシツ</t>
    </rPh>
    <phoneticPr fontId="24"/>
  </si>
  <si>
    <t>綜合郷土研究所事務室</t>
    <rPh sb="0" eb="2">
      <t>ソウゴウ</t>
    </rPh>
    <rPh sb="2" eb="4">
      <t>キョウド</t>
    </rPh>
    <rPh sb="4" eb="7">
      <t>ケンキュウジョ</t>
    </rPh>
    <rPh sb="7" eb="10">
      <t>ジムシツ</t>
    </rPh>
    <phoneticPr fontId="24"/>
  </si>
  <si>
    <t>三遠南信地域連携研究センター事務室</t>
    <rPh sb="0" eb="4">
      <t>サンエンナンシン</t>
    </rPh>
    <rPh sb="4" eb="6">
      <t>チイキ</t>
    </rPh>
    <rPh sb="6" eb="8">
      <t>レンケイ</t>
    </rPh>
    <rPh sb="8" eb="10">
      <t>ケンキュウ</t>
    </rPh>
    <rPh sb="14" eb="17">
      <t>ジムシツ</t>
    </rPh>
    <phoneticPr fontId="24"/>
  </si>
  <si>
    <t>東亜同文書院大学記念センター事務室</t>
    <rPh sb="0" eb="2">
      <t>トウア</t>
    </rPh>
    <rPh sb="2" eb="4">
      <t>ドウブン</t>
    </rPh>
    <rPh sb="4" eb="6">
      <t>ショイン</t>
    </rPh>
    <rPh sb="6" eb="8">
      <t>ダイガク</t>
    </rPh>
    <rPh sb="8" eb="10">
      <t>キネン</t>
    </rPh>
    <rPh sb="14" eb="17">
      <t>ジムシツ</t>
    </rPh>
    <phoneticPr fontId="24"/>
  </si>
  <si>
    <t>大学史事務室</t>
    <rPh sb="0" eb="2">
      <t>ダイガク</t>
    </rPh>
    <rPh sb="2" eb="3">
      <t>シ</t>
    </rPh>
    <rPh sb="3" eb="6">
      <t>ジムシツ</t>
    </rPh>
    <phoneticPr fontId="24"/>
  </si>
  <si>
    <t>豊橋図書館事務課</t>
    <rPh sb="0" eb="2">
      <t>トヨハシ</t>
    </rPh>
    <rPh sb="2" eb="5">
      <t>トショカン</t>
    </rPh>
    <rPh sb="5" eb="7">
      <t>ジム</t>
    </rPh>
    <rPh sb="7" eb="8">
      <t>カ</t>
    </rPh>
    <phoneticPr fontId="24"/>
  </si>
  <si>
    <t>名古屋学習・教育支援センター事務室</t>
    <rPh sb="14" eb="17">
      <t>ジムシツ</t>
    </rPh>
    <phoneticPr fontId="24"/>
  </si>
  <si>
    <t>地域政策学センター事務室</t>
    <rPh sb="0" eb="2">
      <t>チイキ</t>
    </rPh>
    <rPh sb="2" eb="4">
      <t>セイサク</t>
    </rPh>
    <rPh sb="4" eb="5">
      <t>ガク</t>
    </rPh>
    <rPh sb="9" eb="12">
      <t>ジムシツ</t>
    </rPh>
    <phoneticPr fontId="24"/>
  </si>
  <si>
    <t>人文社会学研究所事務室</t>
    <rPh sb="0" eb="2">
      <t>ジンブン</t>
    </rPh>
    <rPh sb="2" eb="4">
      <t>シャカイ</t>
    </rPh>
    <rPh sb="4" eb="5">
      <t>ガク</t>
    </rPh>
    <rPh sb="5" eb="8">
      <t>ケンキュウジョ</t>
    </rPh>
    <rPh sb="8" eb="11">
      <t>ジムシツ</t>
    </rPh>
    <phoneticPr fontId="24"/>
  </si>
  <si>
    <t>心理学研究室事務室</t>
    <rPh sb="0" eb="3">
      <t>シンリガク</t>
    </rPh>
    <rPh sb="3" eb="6">
      <t>ケンキュウシツ</t>
    </rPh>
    <rPh sb="6" eb="9">
      <t>ジムシツ</t>
    </rPh>
    <phoneticPr fontId="24"/>
  </si>
  <si>
    <t>豊橋教職課程センター室事務室</t>
    <rPh sb="0" eb="2">
      <t>トヨハシ</t>
    </rPh>
    <rPh sb="2" eb="4">
      <t>キョウショク</t>
    </rPh>
    <rPh sb="4" eb="6">
      <t>カテイ</t>
    </rPh>
    <rPh sb="10" eb="11">
      <t>シツ</t>
    </rPh>
    <rPh sb="11" eb="14">
      <t>ジムシツ</t>
    </rPh>
    <phoneticPr fontId="24"/>
  </si>
  <si>
    <t>名古屋教職課程センター室事務室</t>
    <rPh sb="0" eb="3">
      <t>ナゴヤ</t>
    </rPh>
    <rPh sb="3" eb="5">
      <t>キョウショク</t>
    </rPh>
    <rPh sb="5" eb="7">
      <t>カテイ</t>
    </rPh>
    <rPh sb="11" eb="12">
      <t>シツ</t>
    </rPh>
    <rPh sb="12" eb="15">
      <t>ジムシツ</t>
    </rPh>
    <phoneticPr fontId="24"/>
  </si>
  <si>
    <t>校友課</t>
    <rPh sb="0" eb="3">
      <t>コウユウカ</t>
    </rPh>
    <phoneticPr fontId="22"/>
  </si>
  <si>
    <t>広報課</t>
  </si>
  <si>
    <t>総務課</t>
  </si>
  <si>
    <t>人事課</t>
  </si>
  <si>
    <t>財務課</t>
  </si>
  <si>
    <t>車道図書館事務室</t>
    <rPh sb="0" eb="2">
      <t>クルマミチ</t>
    </rPh>
    <rPh sb="2" eb="5">
      <t>トショカン</t>
    </rPh>
    <rPh sb="5" eb="8">
      <t>ジムシツ</t>
    </rPh>
    <phoneticPr fontId="22"/>
  </si>
  <si>
    <t>情報システム課車道分室</t>
    <rPh sb="0" eb="2">
      <t>ジョウホウ</t>
    </rPh>
    <rPh sb="6" eb="7">
      <t>カ</t>
    </rPh>
    <rPh sb="7" eb="9">
      <t>クルマミチ</t>
    </rPh>
    <rPh sb="9" eb="11">
      <t>ブンシツ</t>
    </rPh>
    <phoneticPr fontId="22"/>
  </si>
  <si>
    <t>A450007</t>
  </si>
  <si>
    <t>雇用期間（開始）</t>
    <rPh sb="0" eb="2">
      <t>コヨウ</t>
    </rPh>
    <rPh sb="2" eb="4">
      <t>キカン</t>
    </rPh>
    <rPh sb="5" eb="7">
      <t>カイシ</t>
    </rPh>
    <phoneticPr fontId="1"/>
  </si>
  <si>
    <t>雇用期間（終了）</t>
    <rPh sb="0" eb="2">
      <t>コヨウ</t>
    </rPh>
    <rPh sb="2" eb="4">
      <t>キカン</t>
    </rPh>
    <rPh sb="5" eb="7">
      <t>シュウリョウ</t>
    </rPh>
    <phoneticPr fontId="1"/>
  </si>
  <si>
    <t>教職員番号</t>
    <phoneticPr fontId="1"/>
  </si>
  <si>
    <t>区分</t>
    <rPh sb="0" eb="1">
      <t>ク</t>
    </rPh>
    <rPh sb="1" eb="2">
      <t>ブン</t>
    </rPh>
    <phoneticPr fontId="1"/>
  </si>
  <si>
    <t>勤務部署コード</t>
    <rPh sb="0" eb="2">
      <t>キンム</t>
    </rPh>
    <rPh sb="2" eb="4">
      <t>ブショ</t>
    </rPh>
    <phoneticPr fontId="1"/>
  </si>
  <si>
    <t>A440020</t>
  </si>
  <si>
    <t>地域連携推進事務室</t>
    <rPh sb="0" eb="2">
      <t>チイキ</t>
    </rPh>
    <rPh sb="2" eb="4">
      <t>レンケイ</t>
    </rPh>
    <rPh sb="4" eb="6">
      <t>スイシン</t>
    </rPh>
    <rPh sb="6" eb="9">
      <t>ジムシツ</t>
    </rPh>
    <phoneticPr fontId="1"/>
  </si>
  <si>
    <t>A445025</t>
  </si>
  <si>
    <t>A445030</t>
  </si>
  <si>
    <t>A450045</t>
  </si>
  <si>
    <t>A445005</t>
  </si>
  <si>
    <t>A445010</t>
  </si>
  <si>
    <t>A445015</t>
  </si>
  <si>
    <t>A445040</t>
  </si>
  <si>
    <t>名古屋総務課</t>
  </si>
  <si>
    <t>A460005</t>
  </si>
  <si>
    <t>豊橋総務課</t>
  </si>
  <si>
    <t>A450005</t>
  </si>
  <si>
    <t>A450010</t>
  </si>
  <si>
    <t>名古屋一般教育研究室事務室</t>
  </si>
  <si>
    <t>A450015</t>
  </si>
  <si>
    <t>名古屋語学教育研究室事務室</t>
  </si>
  <si>
    <t>A450020</t>
  </si>
  <si>
    <t>名古屋体育研究室事務室</t>
  </si>
  <si>
    <t>A450060</t>
  </si>
  <si>
    <t>大学院事務課</t>
  </si>
  <si>
    <t>A450050</t>
  </si>
  <si>
    <t>A45005005</t>
  </si>
  <si>
    <t>A45005010</t>
  </si>
  <si>
    <t>A460010</t>
  </si>
  <si>
    <t>豊橋教務課</t>
    <rPh sb="2" eb="5">
      <t>キョウムカ</t>
    </rPh>
    <phoneticPr fontId="1"/>
  </si>
  <si>
    <t>A46001025</t>
  </si>
  <si>
    <t>A46001030</t>
  </si>
  <si>
    <t>⇒本来のコードは「A46001035」だが、豊橋教務課で登録</t>
    <rPh sb="1" eb="3">
      <t>ホンライ</t>
    </rPh>
    <rPh sb="22" eb="24">
      <t>トヨハシ</t>
    </rPh>
    <rPh sb="24" eb="27">
      <t>キョウムカ</t>
    </rPh>
    <rPh sb="28" eb="30">
      <t>トウロク</t>
    </rPh>
    <phoneticPr fontId="1"/>
  </si>
  <si>
    <t>A460012</t>
  </si>
  <si>
    <t>豊橋学習・教育支援センター事務室</t>
    <rPh sb="0" eb="2">
      <t>トヨハシ</t>
    </rPh>
    <rPh sb="2" eb="4">
      <t>ガクシュウ</t>
    </rPh>
    <rPh sb="5" eb="7">
      <t>キョウイク</t>
    </rPh>
    <rPh sb="7" eb="9">
      <t>シエン</t>
    </rPh>
    <rPh sb="13" eb="16">
      <t>ジムシツ</t>
    </rPh>
    <phoneticPr fontId="1"/>
  </si>
  <si>
    <t>A460015</t>
  </si>
  <si>
    <t>豊橋一般教育研究室事務室</t>
    <rPh sb="0" eb="2">
      <t>トヨハシ</t>
    </rPh>
    <rPh sb="2" eb="4">
      <t>イッパン</t>
    </rPh>
    <rPh sb="4" eb="6">
      <t>キョウイク</t>
    </rPh>
    <rPh sb="6" eb="9">
      <t>ケンキュウシツ</t>
    </rPh>
    <rPh sb="9" eb="12">
      <t>ジムシツ</t>
    </rPh>
    <phoneticPr fontId="1"/>
  </si>
  <si>
    <t>A460020</t>
  </si>
  <si>
    <t>豊橋語学教育研究室事務室</t>
    <rPh sb="0" eb="2">
      <t>トヨハシ</t>
    </rPh>
    <rPh sb="2" eb="4">
      <t>ゴガク</t>
    </rPh>
    <rPh sb="4" eb="6">
      <t>キョウイク</t>
    </rPh>
    <rPh sb="6" eb="9">
      <t>ケンキュウシツ</t>
    </rPh>
    <rPh sb="9" eb="12">
      <t>ジムシツ</t>
    </rPh>
    <phoneticPr fontId="1"/>
  </si>
  <si>
    <t>A460025</t>
  </si>
  <si>
    <t>豊橋体育研究室事務室</t>
    <rPh sb="0" eb="2">
      <t>トヨハシ</t>
    </rPh>
    <rPh sb="2" eb="4">
      <t>タイイク</t>
    </rPh>
    <rPh sb="4" eb="7">
      <t>ケンキュウシツ</t>
    </rPh>
    <rPh sb="7" eb="10">
      <t>ジムシツ</t>
    </rPh>
    <phoneticPr fontId="1"/>
  </si>
  <si>
    <t>A450030</t>
  </si>
  <si>
    <t>国際交流課</t>
    <rPh sb="0" eb="2">
      <t>コクサイ</t>
    </rPh>
    <rPh sb="2" eb="4">
      <t>コウリュウ</t>
    </rPh>
    <rPh sb="4" eb="5">
      <t>カ</t>
    </rPh>
    <phoneticPr fontId="1"/>
  </si>
  <si>
    <t>A460085</t>
  </si>
  <si>
    <t>国際交流課豊橋分室</t>
    <rPh sb="0" eb="2">
      <t>コクサイ</t>
    </rPh>
    <rPh sb="2" eb="4">
      <t>コウリュウ</t>
    </rPh>
    <rPh sb="4" eb="5">
      <t>カ</t>
    </rPh>
    <rPh sb="5" eb="7">
      <t>トヨハシ</t>
    </rPh>
    <rPh sb="7" eb="9">
      <t>ブンシツ</t>
    </rPh>
    <phoneticPr fontId="1"/>
  </si>
  <si>
    <t>A450025</t>
  </si>
  <si>
    <t>名古屋学生課</t>
    <rPh sb="0" eb="3">
      <t>ナゴヤ</t>
    </rPh>
    <rPh sb="3" eb="5">
      <t>ガクセイ</t>
    </rPh>
    <rPh sb="5" eb="6">
      <t>カ</t>
    </rPh>
    <phoneticPr fontId="1"/>
  </si>
  <si>
    <t>A45002505</t>
  </si>
  <si>
    <t>名古屋学生課保健室</t>
    <rPh sb="0" eb="3">
      <t>ナゴヤ</t>
    </rPh>
    <rPh sb="3" eb="5">
      <t>ガクセイ</t>
    </rPh>
    <rPh sb="5" eb="6">
      <t>カ</t>
    </rPh>
    <rPh sb="6" eb="9">
      <t>ホケンシツ</t>
    </rPh>
    <phoneticPr fontId="1"/>
  </si>
  <si>
    <t>A45002510</t>
  </si>
  <si>
    <t>名古屋学生課学生相談室</t>
    <rPh sb="0" eb="3">
      <t>ナゴヤ</t>
    </rPh>
    <rPh sb="3" eb="5">
      <t>ガクセイ</t>
    </rPh>
    <rPh sb="5" eb="6">
      <t>カ</t>
    </rPh>
    <rPh sb="6" eb="8">
      <t>ガクセイ</t>
    </rPh>
    <rPh sb="8" eb="11">
      <t>ソウダンシツ</t>
    </rPh>
    <phoneticPr fontId="1"/>
  </si>
  <si>
    <t>A450035</t>
  </si>
  <si>
    <t>名古屋キャリア支援課</t>
    <rPh sb="0" eb="3">
      <t>ナゴヤ</t>
    </rPh>
    <rPh sb="7" eb="9">
      <t>シエン</t>
    </rPh>
    <rPh sb="9" eb="10">
      <t>カ</t>
    </rPh>
    <phoneticPr fontId="1"/>
  </si>
  <si>
    <t>A460030</t>
  </si>
  <si>
    <t>豊橋学生課</t>
    <rPh sb="0" eb="2">
      <t>トヨハシ</t>
    </rPh>
    <rPh sb="2" eb="4">
      <t>ガクセイ</t>
    </rPh>
    <rPh sb="4" eb="5">
      <t>カ</t>
    </rPh>
    <phoneticPr fontId="1"/>
  </si>
  <si>
    <t>A46003005</t>
  </si>
  <si>
    <t>豊橋学生課保健室</t>
    <rPh sb="0" eb="2">
      <t>トヨハシ</t>
    </rPh>
    <rPh sb="2" eb="4">
      <t>ガクセイ</t>
    </rPh>
    <rPh sb="4" eb="5">
      <t>カ</t>
    </rPh>
    <rPh sb="5" eb="8">
      <t>ホケンシツ</t>
    </rPh>
    <phoneticPr fontId="1"/>
  </si>
  <si>
    <t>A46003010</t>
  </si>
  <si>
    <t>豊橋学生課学生相談室</t>
    <rPh sb="0" eb="2">
      <t>トヨハシ</t>
    </rPh>
    <rPh sb="2" eb="4">
      <t>ガクセイ</t>
    </rPh>
    <rPh sb="4" eb="5">
      <t>カ</t>
    </rPh>
    <rPh sb="5" eb="7">
      <t>ガクセイ</t>
    </rPh>
    <rPh sb="7" eb="10">
      <t>ソウダンシツ</t>
    </rPh>
    <phoneticPr fontId="1"/>
  </si>
  <si>
    <t>A460035</t>
  </si>
  <si>
    <t>豊橋キャリア支援課</t>
    <rPh sb="0" eb="2">
      <t>トヨハシ</t>
    </rPh>
    <rPh sb="6" eb="8">
      <t>シエン</t>
    </rPh>
    <rPh sb="8" eb="9">
      <t>カ</t>
    </rPh>
    <phoneticPr fontId="1"/>
  </si>
  <si>
    <t>A455005</t>
  </si>
  <si>
    <t>名古屋研究支援課</t>
    <rPh sb="0" eb="3">
      <t>ナゴヤ</t>
    </rPh>
    <rPh sb="3" eb="5">
      <t>ケンキュウ</t>
    </rPh>
    <rPh sb="5" eb="7">
      <t>シエン</t>
    </rPh>
    <rPh sb="7" eb="8">
      <t>カ</t>
    </rPh>
    <phoneticPr fontId="1"/>
  </si>
  <si>
    <t>A455010</t>
  </si>
  <si>
    <t>国際中国学研究センター（ICCS）事務室</t>
    <rPh sb="0" eb="2">
      <t>コクサイ</t>
    </rPh>
    <rPh sb="2" eb="4">
      <t>チュウゴク</t>
    </rPh>
    <rPh sb="4" eb="5">
      <t>ガク</t>
    </rPh>
    <rPh sb="5" eb="7">
      <t>ケンキュウ</t>
    </rPh>
    <rPh sb="17" eb="20">
      <t>ジムシツ</t>
    </rPh>
    <phoneticPr fontId="1"/>
  </si>
  <si>
    <t>A455015</t>
  </si>
  <si>
    <t>国際問題研究所事務室</t>
    <rPh sb="0" eb="2">
      <t>コクサイ</t>
    </rPh>
    <rPh sb="2" eb="4">
      <t>モンダイ</t>
    </rPh>
    <rPh sb="4" eb="7">
      <t>ケンキュウジョ</t>
    </rPh>
    <rPh sb="7" eb="10">
      <t>ジムシツ</t>
    </rPh>
    <phoneticPr fontId="1"/>
  </si>
  <si>
    <t>A455020</t>
  </si>
  <si>
    <t>経営総合科学研究所事務室</t>
    <rPh sb="0" eb="2">
      <t>ケイエイ</t>
    </rPh>
    <rPh sb="2" eb="4">
      <t>ソウゴウ</t>
    </rPh>
    <rPh sb="4" eb="6">
      <t>カガク</t>
    </rPh>
    <rPh sb="6" eb="8">
      <t>ケンキュウ</t>
    </rPh>
    <rPh sb="8" eb="9">
      <t>ジョ</t>
    </rPh>
    <rPh sb="9" eb="12">
      <t>ジムシツ</t>
    </rPh>
    <phoneticPr fontId="1"/>
  </si>
  <si>
    <t>A455025</t>
  </si>
  <si>
    <t>中日大辞典編纂所事務室</t>
  </si>
  <si>
    <t>A455030</t>
  </si>
  <si>
    <t>A455032</t>
  </si>
  <si>
    <t>国際ビジネスセンター事務室</t>
    <rPh sb="0" eb="2">
      <t>コクサイ</t>
    </rPh>
    <rPh sb="10" eb="13">
      <t>ジムシツ</t>
    </rPh>
    <phoneticPr fontId="1"/>
  </si>
  <si>
    <t>A455035</t>
  </si>
  <si>
    <t>名古屋図書館事務課</t>
    <rPh sb="0" eb="3">
      <t>ナゴヤ</t>
    </rPh>
    <rPh sb="3" eb="6">
      <t>トショカン</t>
    </rPh>
    <rPh sb="6" eb="8">
      <t>ジム</t>
    </rPh>
    <rPh sb="8" eb="9">
      <t>カ</t>
    </rPh>
    <phoneticPr fontId="1"/>
  </si>
  <si>
    <t>A455040</t>
  </si>
  <si>
    <t>車道図書館事務室</t>
    <rPh sb="0" eb="2">
      <t>クルマミチ</t>
    </rPh>
    <rPh sb="2" eb="5">
      <t>トショカン</t>
    </rPh>
    <rPh sb="5" eb="8">
      <t>ジムシツ</t>
    </rPh>
    <phoneticPr fontId="1"/>
  </si>
  <si>
    <t>A455045</t>
  </si>
  <si>
    <t>情報システム課</t>
    <rPh sb="0" eb="2">
      <t>ジョウホウ</t>
    </rPh>
    <rPh sb="6" eb="7">
      <t>カ</t>
    </rPh>
    <phoneticPr fontId="1"/>
  </si>
  <si>
    <t>A455050</t>
  </si>
  <si>
    <t>情報システム課車道分室</t>
    <rPh sb="0" eb="2">
      <t>ジョウホウ</t>
    </rPh>
    <rPh sb="6" eb="7">
      <t>カ</t>
    </rPh>
    <rPh sb="7" eb="9">
      <t>クルマミチ</t>
    </rPh>
    <rPh sb="9" eb="11">
      <t>ブンシツ</t>
    </rPh>
    <phoneticPr fontId="1"/>
  </si>
  <si>
    <t>A460090</t>
  </si>
  <si>
    <t>情報システム課豊橋分室</t>
    <rPh sb="0" eb="2">
      <t>ジョウホウ</t>
    </rPh>
    <rPh sb="6" eb="7">
      <t>カ</t>
    </rPh>
    <rPh sb="7" eb="9">
      <t>トヨハシ</t>
    </rPh>
    <rPh sb="9" eb="11">
      <t>ブンシツ</t>
    </rPh>
    <phoneticPr fontId="1"/>
  </si>
  <si>
    <t>A460045</t>
  </si>
  <si>
    <t>豊橋研究支援課</t>
    <rPh sb="0" eb="2">
      <t>トヨハシ</t>
    </rPh>
    <rPh sb="2" eb="4">
      <t>ケンキュウ</t>
    </rPh>
    <rPh sb="4" eb="6">
      <t>シエン</t>
    </rPh>
    <rPh sb="6" eb="7">
      <t>カ</t>
    </rPh>
    <phoneticPr fontId="1"/>
  </si>
  <si>
    <t>A460050</t>
  </si>
  <si>
    <t>中部地方産業研究所事務室</t>
    <rPh sb="0" eb="2">
      <t>チュウブ</t>
    </rPh>
    <rPh sb="2" eb="4">
      <t>チホウ</t>
    </rPh>
    <rPh sb="4" eb="6">
      <t>サンギョウ</t>
    </rPh>
    <rPh sb="6" eb="9">
      <t>ケンキュウジョ</t>
    </rPh>
    <rPh sb="9" eb="12">
      <t>ジムシツ</t>
    </rPh>
    <phoneticPr fontId="1"/>
  </si>
  <si>
    <t>A460055</t>
  </si>
  <si>
    <t>綜合郷土研究所事務室</t>
    <rPh sb="0" eb="2">
      <t>ソウゴウ</t>
    </rPh>
    <rPh sb="2" eb="4">
      <t>キョウド</t>
    </rPh>
    <rPh sb="4" eb="7">
      <t>ケンキュウジョ</t>
    </rPh>
    <rPh sb="7" eb="10">
      <t>ジムシツ</t>
    </rPh>
    <phoneticPr fontId="1"/>
  </si>
  <si>
    <t>A460056</t>
  </si>
  <si>
    <t>A460060</t>
  </si>
  <si>
    <t>三遠南信地域連携研究センター事務室</t>
    <rPh sb="0" eb="4">
      <t>サンエンナンシン</t>
    </rPh>
    <rPh sb="4" eb="6">
      <t>チイキ</t>
    </rPh>
    <rPh sb="6" eb="8">
      <t>レンケイ</t>
    </rPh>
    <rPh sb="8" eb="10">
      <t>ケンキュウ</t>
    </rPh>
    <rPh sb="14" eb="17">
      <t>ジムシツ</t>
    </rPh>
    <phoneticPr fontId="1"/>
  </si>
  <si>
    <t>A460065</t>
  </si>
  <si>
    <t>東亜同文書院大学記念センター事務室</t>
    <rPh sb="0" eb="2">
      <t>トウア</t>
    </rPh>
    <rPh sb="2" eb="4">
      <t>ドウブン</t>
    </rPh>
    <rPh sb="4" eb="6">
      <t>ショイン</t>
    </rPh>
    <rPh sb="6" eb="8">
      <t>ダイガク</t>
    </rPh>
    <rPh sb="8" eb="10">
      <t>キネン</t>
    </rPh>
    <rPh sb="14" eb="17">
      <t>ジムシツ</t>
    </rPh>
    <phoneticPr fontId="1"/>
  </si>
  <si>
    <t>A460070</t>
  </si>
  <si>
    <t>大学史事務室</t>
    <rPh sb="0" eb="2">
      <t>ダイガク</t>
    </rPh>
    <rPh sb="2" eb="3">
      <t>シ</t>
    </rPh>
    <rPh sb="3" eb="6">
      <t>ジムシツ</t>
    </rPh>
    <phoneticPr fontId="1"/>
  </si>
  <si>
    <t>A460080</t>
  </si>
  <si>
    <t>豊橋図書館事務課</t>
    <rPh sb="0" eb="2">
      <t>トヨハシ</t>
    </rPh>
    <rPh sb="2" eb="5">
      <t>トショカン</t>
    </rPh>
    <rPh sb="5" eb="7">
      <t>ジム</t>
    </rPh>
    <rPh sb="7" eb="8">
      <t>カ</t>
    </rPh>
    <phoneticPr fontId="1"/>
  </si>
  <si>
    <t>A440005</t>
  </si>
  <si>
    <t>内部監査室</t>
    <rPh sb="0" eb="2">
      <t>ナイブ</t>
    </rPh>
    <rPh sb="2" eb="5">
      <t>カンサシツ</t>
    </rPh>
    <phoneticPr fontId="1"/>
  </si>
  <si>
    <t>A440010</t>
  </si>
  <si>
    <t>校友課</t>
    <rPh sb="0" eb="3">
      <t>コウユウカ</t>
    </rPh>
    <phoneticPr fontId="1"/>
  </si>
  <si>
    <t>⇒名古屋教務課で登録</t>
    <rPh sb="1" eb="4">
      <t>ナゴヤ</t>
    </rPh>
    <rPh sb="4" eb="7">
      <t>キョウムカ</t>
    </rPh>
    <rPh sb="8" eb="10">
      <t>トウロク</t>
    </rPh>
    <phoneticPr fontId="1"/>
  </si>
  <si>
    <t>職務コード
(身分詳細)</t>
    <rPh sb="7" eb="9">
      <t>ミブン</t>
    </rPh>
    <rPh sb="9" eb="11">
      <t>ショウサイ</t>
    </rPh>
    <phoneticPr fontId="1"/>
  </si>
  <si>
    <t>共同学会室（法・経済・経営・現代中国・国際ｺﾐｭﾆｹｰｼｮﾝ学会事務室）</t>
    <rPh sb="0" eb="2">
      <t>キョウドウ</t>
    </rPh>
    <rPh sb="2" eb="4">
      <t>ガッカイ</t>
    </rPh>
    <rPh sb="4" eb="5">
      <t>シツ</t>
    </rPh>
    <rPh sb="6" eb="7">
      <t>ホウ</t>
    </rPh>
    <rPh sb="8" eb="10">
      <t>ケイザイ</t>
    </rPh>
    <rPh sb="11" eb="13">
      <t>ケイエイ</t>
    </rPh>
    <rPh sb="14" eb="16">
      <t>ゲンダイ</t>
    </rPh>
    <rPh sb="16" eb="18">
      <t>チュウゴク</t>
    </rPh>
    <rPh sb="19" eb="21">
      <t>コクサイ</t>
    </rPh>
    <rPh sb="30" eb="32">
      <t>ガッカイ</t>
    </rPh>
    <rPh sb="32" eb="35">
      <t>ジムシツ</t>
    </rPh>
    <phoneticPr fontId="24"/>
  </si>
  <si>
    <r>
      <t>一般：週所定労働時間数：</t>
    </r>
    <r>
      <rPr>
        <u/>
        <sz val="8.5"/>
        <color theme="1"/>
        <rFont val="ＭＳ Ｐ明朝"/>
        <family val="1"/>
        <charset val="128"/>
      </rPr>
      <t>20時間未満</t>
    </r>
    <r>
      <rPr>
        <sz val="8.5"/>
        <color theme="1"/>
        <rFont val="ＭＳ Ｐ明朝"/>
        <family val="1"/>
        <charset val="128"/>
      </rPr>
      <t>、週所定労働日数：4日以内、１日所定労働時間数：7時間以内</t>
    </r>
    <rPh sb="0" eb="2">
      <t>イッパン</t>
    </rPh>
    <rPh sb="16" eb="18">
      <t>ミマン</t>
    </rPh>
    <phoneticPr fontId="1"/>
  </si>
  <si>
    <r>
      <t>院生・学生：週所定労働時間数：</t>
    </r>
    <r>
      <rPr>
        <u/>
        <sz val="8.5"/>
        <color theme="1"/>
        <rFont val="ＭＳ Ｐ明朝"/>
        <family val="1"/>
        <charset val="128"/>
      </rPr>
      <t>26時間以内</t>
    </r>
    <r>
      <rPr>
        <sz val="8.5"/>
        <color theme="1"/>
        <rFont val="ＭＳ Ｐ明朝"/>
        <family val="1"/>
        <charset val="128"/>
      </rPr>
      <t>、週所定労働日数：4日以内、１日所定労働時間数：7時間以内</t>
    </r>
    <rPh sb="0" eb="2">
      <t>インセイ</t>
    </rPh>
    <rPh sb="3" eb="5">
      <t>ガクセイ</t>
    </rPh>
    <phoneticPr fontId="1"/>
  </si>
  <si>
    <t>○組織コード</t>
    <rPh sb="1" eb="3">
      <t>ソシキ</t>
    </rPh>
    <phoneticPr fontId="1"/>
  </si>
  <si>
    <t>○ドロップダウンリスト</t>
    <phoneticPr fontId="1"/>
  </si>
  <si>
    <t>勤務部署を選択してください。</t>
    <rPh sb="0" eb="2">
      <t>キンム</t>
    </rPh>
    <rPh sb="2" eb="4">
      <t>ブショ</t>
    </rPh>
    <rPh sb="5" eb="7">
      <t>センタク</t>
    </rPh>
    <phoneticPr fontId="1"/>
  </si>
  <si>
    <t>申請課室の情報を選択、又は入力してください。</t>
    <rPh sb="0" eb="2">
      <t>シンセイ</t>
    </rPh>
    <rPh sb="2" eb="3">
      <t>カ</t>
    </rPh>
    <rPh sb="3" eb="4">
      <t>シツ</t>
    </rPh>
    <rPh sb="5" eb="7">
      <t>ジョウホウ</t>
    </rPh>
    <rPh sb="8" eb="10">
      <t>センタク</t>
    </rPh>
    <rPh sb="11" eb="12">
      <t>マタ</t>
    </rPh>
    <rPh sb="13" eb="15">
      <t>ニュウリョク</t>
    </rPh>
    <phoneticPr fontId="1"/>
  </si>
  <si>
    <t>勤務日数/週
（管理用）</t>
    <rPh sb="0" eb="2">
      <t>キンム</t>
    </rPh>
    <rPh sb="2" eb="4">
      <t>ニッスウ</t>
    </rPh>
    <rPh sb="5" eb="6">
      <t>シュウ</t>
    </rPh>
    <rPh sb="8" eb="10">
      <t>カンリ</t>
    </rPh>
    <rPh sb="10" eb="11">
      <t>ヨウ</t>
    </rPh>
    <phoneticPr fontId="1"/>
  </si>
  <si>
    <t>勤務時間/週
（管理用）</t>
    <rPh sb="0" eb="2">
      <t>キンム</t>
    </rPh>
    <rPh sb="2" eb="4">
      <t>ジカン</t>
    </rPh>
    <rPh sb="5" eb="6">
      <t>シュウ</t>
    </rPh>
    <rPh sb="8" eb="10">
      <t>カンリ</t>
    </rPh>
    <rPh sb="10" eb="11">
      <t>ヨウ</t>
    </rPh>
    <rPh sb="11" eb="12">
      <t>ユウヨウ</t>
    </rPh>
    <phoneticPr fontId="1"/>
  </si>
  <si>
    <t>&lt;予算チェック一覧掲載の要否＞</t>
    <rPh sb="1" eb="3">
      <t>ヨサン</t>
    </rPh>
    <rPh sb="7" eb="9">
      <t>イチラン</t>
    </rPh>
    <rPh sb="9" eb="11">
      <t>ケイサイ</t>
    </rPh>
    <rPh sb="12" eb="14">
      <t>ヨウヒ</t>
    </rPh>
    <phoneticPr fontId="1"/>
  </si>
  <si>
    <t>情報システム課豊橋分室</t>
  </si>
  <si>
    <t>豊橋図書館事務課</t>
  </si>
  <si>
    <t>人文社会学研究所事務室</t>
  </si>
  <si>
    <t>東亜同文書院記念基金会</t>
  </si>
  <si>
    <t>東亜同文書院大学記念センター事務室</t>
  </si>
  <si>
    <t>中部地方産業研究所事務室</t>
  </si>
  <si>
    <t>綜合郷土研究所事務室</t>
  </si>
  <si>
    <t>三遠南信地域連携研究センター事務室</t>
  </si>
  <si>
    <t>豊橋研究支援課</t>
  </si>
  <si>
    <t>キャリア開発講座室（豊橋）</t>
  </si>
  <si>
    <t>豊橋キャリア支援課</t>
  </si>
  <si>
    <t>豊橋学生課（短期大学部）</t>
  </si>
  <si>
    <t>豊橋学生課</t>
  </si>
  <si>
    <t>豊橋体育研究室事務室</t>
  </si>
  <si>
    <t>豊橋語学教育研究室事務室</t>
  </si>
  <si>
    <t>豊橋一般教育研究室事務室</t>
  </si>
  <si>
    <t>豊橋学習・教育支援センター事務室</t>
  </si>
  <si>
    <t>短期大学部学部費</t>
  </si>
  <si>
    <t>地域政策学部学部費</t>
  </si>
  <si>
    <t>文学部学部費</t>
  </si>
  <si>
    <t>豊橋教務課（短期大学部）</t>
  </si>
  <si>
    <t>豊橋教務課（大学院）</t>
  </si>
  <si>
    <t>豊橋教務課（地域政策学部実習関係）</t>
  </si>
  <si>
    <t>豊橋教務課（文学部実習関係）</t>
  </si>
  <si>
    <t>豊橋教務課（学芸・社教主事課程）</t>
  </si>
  <si>
    <t>豊橋教務課（司書課程）</t>
  </si>
  <si>
    <t>豊橋教務課</t>
  </si>
  <si>
    <t>地域連携推進事務室</t>
  </si>
  <si>
    <t>情報システム課（事務情報システム）</t>
  </si>
  <si>
    <t>情報システム課</t>
  </si>
  <si>
    <t>名古屋図書館事務課</t>
  </si>
  <si>
    <t>国際コミュニケーション学会事務室</t>
  </si>
  <si>
    <t>現代中国学会事務室</t>
  </si>
  <si>
    <t>経営学会事務室</t>
  </si>
  <si>
    <t>経済学会事務室</t>
  </si>
  <si>
    <t>法学会事務室</t>
  </si>
  <si>
    <t>ささしま地域連携研究センター事務室</t>
  </si>
  <si>
    <t>国際ビジネスセンター事務室</t>
  </si>
  <si>
    <t>経営総合科学研究所事務室</t>
  </si>
  <si>
    <t>国際問題研究所事務室</t>
  </si>
  <si>
    <t>国際中国学研究センター（ＩＣＣＳ）事務室</t>
  </si>
  <si>
    <t>名古屋研究支援課</t>
  </si>
  <si>
    <t>キャリア開発講座室（名古屋）</t>
  </si>
  <si>
    <t>名古屋キャリア支援課</t>
  </si>
  <si>
    <t>国際交流課</t>
  </si>
  <si>
    <t>名古屋学生課</t>
  </si>
  <si>
    <t>大学院事務課（大学院）</t>
  </si>
  <si>
    <t>教職課程センター室</t>
  </si>
  <si>
    <t>名古屋学習・教育支援センター事務室</t>
  </si>
  <si>
    <t>国際コミュニケーション学部学部費</t>
  </si>
  <si>
    <t>現代中国学部学部費</t>
  </si>
  <si>
    <t>経営学部学部費</t>
  </si>
  <si>
    <t>経済学部学部費</t>
  </si>
  <si>
    <t>法学部学部費</t>
  </si>
  <si>
    <t>校友課</t>
  </si>
  <si>
    <t>内部監査室</t>
  </si>
  <si>
    <t>車道図書館事務室</t>
  </si>
  <si>
    <t>法科大学院学部費</t>
  </si>
  <si>
    <t>入試課（入試広報係）</t>
  </si>
  <si>
    <t>企画課（学校法人）</t>
  </si>
  <si>
    <t>総務課（オープンカレッジ）</t>
  </si>
  <si>
    <t>総務課（孔子学院）</t>
  </si>
  <si>
    <t>総務課（東京霞が関オフィス）</t>
  </si>
  <si>
    <t>総務課（白樺高原ロッジ）</t>
  </si>
  <si>
    <t>部署名称</t>
  </si>
  <si>
    <t>部署コード</t>
  </si>
  <si>
    <t>目的名称</t>
  </si>
  <si>
    <t>目的コード</t>
  </si>
  <si>
    <t>2025.3版</t>
    <rPh sb="6" eb="7">
      <t>バン</t>
    </rPh>
    <phoneticPr fontId="1"/>
  </si>
  <si>
    <t xml:space="preserve"> </t>
    <phoneticPr fontId="1"/>
  </si>
  <si>
    <t>勤務校舎</t>
    <rPh sb="0" eb="4">
      <t>キンムコウシャ</t>
    </rPh>
    <phoneticPr fontId="1"/>
  </si>
  <si>
    <r>
      <t xml:space="preserve">性別
</t>
    </r>
    <r>
      <rPr>
        <sz val="6"/>
        <color theme="1"/>
        <rFont val="ＭＳ Ｐ明朝"/>
        <family val="1"/>
        <charset val="128"/>
      </rPr>
      <t>(※新規
のみ)</t>
    </r>
    <rPh sb="0" eb="2">
      <t>セイベツ</t>
    </rPh>
    <rPh sb="5" eb="7">
      <t>シンキ</t>
    </rPh>
    <phoneticPr fontId="1"/>
  </si>
  <si>
    <t>性別区分</t>
    <rPh sb="0" eb="4">
      <t>セイベツクブン</t>
    </rPh>
    <phoneticPr fontId="1"/>
  </si>
  <si>
    <t>姓</t>
  </si>
  <si>
    <t>名</t>
  </si>
  <si>
    <t>勤務部署</t>
  </si>
  <si>
    <t>予算区分</t>
  </si>
  <si>
    <t>予算単位
コード</t>
  </si>
  <si>
    <t>予算単位名称</t>
  </si>
  <si>
    <t>業務種別</t>
  </si>
  <si>
    <t>所定労働
日数</t>
    <rPh sb="0" eb="4">
      <t>ショテイロウドウ</t>
    </rPh>
    <rPh sb="5" eb="7">
      <t>ニッスウ</t>
    </rPh>
    <phoneticPr fontId="1"/>
  </si>
  <si>
    <t xml:space="preserve"> </t>
    <phoneticPr fontId="1"/>
  </si>
  <si>
    <t>A45002515</t>
    <phoneticPr fontId="1"/>
  </si>
  <si>
    <t>名古屋学生課学生生活支援室</t>
    <rPh sb="0" eb="3">
      <t>ナゴヤ</t>
    </rPh>
    <rPh sb="3" eb="5">
      <t>ガクセイ</t>
    </rPh>
    <rPh sb="5" eb="6">
      <t>カ</t>
    </rPh>
    <rPh sb="6" eb="8">
      <t>ガクセイ</t>
    </rPh>
    <rPh sb="8" eb="13">
      <t>セイカツシエンシツ</t>
    </rPh>
    <phoneticPr fontId="1"/>
  </si>
  <si>
    <t>豊橋学生課学生生活支援室</t>
    <rPh sb="0" eb="2">
      <t>トヨハシ</t>
    </rPh>
    <rPh sb="2" eb="5">
      <t>ガクセイカ</t>
    </rPh>
    <rPh sb="5" eb="7">
      <t>ガクセイ</t>
    </rPh>
    <rPh sb="7" eb="12">
      <t>セイカツシエンシツ</t>
    </rPh>
    <phoneticPr fontId="1"/>
  </si>
  <si>
    <t>A46003015</t>
    <phoneticPr fontId="1"/>
  </si>
  <si>
    <t>＜人事データ登録用・新規＞</t>
    <rPh sb="1" eb="3">
      <t>ジンジ</t>
    </rPh>
    <rPh sb="6" eb="9">
      <t>トウロクヨウ</t>
    </rPh>
    <rPh sb="10" eb="12">
      <t>シンキ</t>
    </rPh>
    <phoneticPr fontId="1"/>
  </si>
  <si>
    <t>＜人事データ登録用・再雇用＞</t>
    <rPh sb="1" eb="3">
      <t>ジンジ</t>
    </rPh>
    <rPh sb="6" eb="9">
      <t>トウロクヨウ</t>
    </rPh>
    <rPh sb="10" eb="13">
      <t>サイコヨウ</t>
    </rPh>
    <phoneticPr fontId="1"/>
  </si>
  <si>
    <t>学籍番号</t>
    <rPh sb="0" eb="2">
      <t>ガクセキ</t>
    </rPh>
    <rPh sb="2" eb="4">
      <t>バンゴウ</t>
    </rPh>
    <phoneticPr fontId="8"/>
  </si>
  <si>
    <t>雇用期間始</t>
    <rPh sb="0" eb="4">
      <t>コヨウキカン</t>
    </rPh>
    <rPh sb="4" eb="5">
      <t>ハジ</t>
    </rPh>
    <phoneticPr fontId="1"/>
  </si>
  <si>
    <t>雇用期間終</t>
    <rPh sb="4" eb="5">
      <t>オ</t>
    </rPh>
    <phoneticPr fontId="1"/>
  </si>
  <si>
    <t>勤務日数/週
（有給用）</t>
    <rPh sb="0" eb="2">
      <t>キンム</t>
    </rPh>
    <rPh sb="2" eb="4">
      <t>ニッスウ</t>
    </rPh>
    <rPh sb="5" eb="6">
      <t>シュウ</t>
    </rPh>
    <rPh sb="8" eb="10">
      <t>ユウキュウ</t>
    </rPh>
    <rPh sb="10" eb="11">
      <t>ヨウ</t>
    </rPh>
    <phoneticPr fontId="9"/>
  </si>
  <si>
    <t>勤務時間/週
（有給用）</t>
    <rPh sb="0" eb="2">
      <t>キンム</t>
    </rPh>
    <rPh sb="2" eb="4">
      <t>ジカン</t>
    </rPh>
    <rPh sb="5" eb="6">
      <t>シュウ</t>
    </rPh>
    <rPh sb="8" eb="10">
      <t>ユウキュウ</t>
    </rPh>
    <rPh sb="10" eb="11">
      <t>ヨウ</t>
    </rPh>
    <phoneticPr fontId="9"/>
  </si>
  <si>
    <t>勤務曜日1</t>
    <rPh sb="0" eb="2">
      <t>キンム</t>
    </rPh>
    <rPh sb="2" eb="4">
      <t>ヨウビ</t>
    </rPh>
    <phoneticPr fontId="9"/>
  </si>
  <si>
    <t>勤務曜日2</t>
    <rPh sb="0" eb="2">
      <t>キンム</t>
    </rPh>
    <rPh sb="2" eb="4">
      <t>ヨウビ</t>
    </rPh>
    <phoneticPr fontId="9"/>
  </si>
  <si>
    <t>勤務曜日3</t>
    <rPh sb="0" eb="2">
      <t>キンム</t>
    </rPh>
    <rPh sb="2" eb="4">
      <t>ヨウビ</t>
    </rPh>
    <phoneticPr fontId="9"/>
  </si>
  <si>
    <t>勤務曜日4</t>
    <rPh sb="0" eb="2">
      <t>キンム</t>
    </rPh>
    <rPh sb="2" eb="4">
      <t>ヨウビ</t>
    </rPh>
    <phoneticPr fontId="9"/>
  </si>
  <si>
    <t>勤務曜日5</t>
    <rPh sb="0" eb="2">
      <t>キンム</t>
    </rPh>
    <rPh sb="2" eb="4">
      <t>ヨウビ</t>
    </rPh>
    <phoneticPr fontId="9"/>
  </si>
  <si>
    <t>＜有給管理表に反映するデータ＞</t>
    <rPh sb="1" eb="3">
      <t>ユウキュウ</t>
    </rPh>
    <rPh sb="3" eb="5">
      <t>カンリ</t>
    </rPh>
    <rPh sb="5" eb="6">
      <t>ヒョウ</t>
    </rPh>
    <rPh sb="7" eb="9">
      <t>ハンエイ</t>
    </rPh>
    <phoneticPr fontId="1"/>
  </si>
  <si>
    <t>勤務校舎</t>
    <rPh sb="0" eb="2">
      <t>キンム</t>
    </rPh>
    <rPh sb="2" eb="4">
      <t>コウシャ</t>
    </rPh>
    <phoneticPr fontId="1"/>
  </si>
  <si>
    <t>名古屋学生課学生生活支援室</t>
    <rPh sb="0" eb="3">
      <t>ナゴヤ</t>
    </rPh>
    <rPh sb="3" eb="6">
      <t>ガクセイカ</t>
    </rPh>
    <rPh sb="6" eb="8">
      <t>ガクセイ</t>
    </rPh>
    <rPh sb="8" eb="13">
      <t>セイカツシエンシツ</t>
    </rPh>
    <phoneticPr fontId="1"/>
  </si>
  <si>
    <t xml:space="preserve"> </t>
    <phoneticPr fontId="1"/>
  </si>
  <si>
    <t>愛大</t>
    <rPh sb="0" eb="2">
      <t>アイダイ</t>
    </rPh>
    <phoneticPr fontId="1"/>
  </si>
  <si>
    <t xml:space="preserve"> </t>
    <phoneticPr fontId="24"/>
  </si>
  <si>
    <t>勤務校舎を選択してください。</t>
    <rPh sb="0" eb="4">
      <t>キンムコウシャ</t>
    </rPh>
    <rPh sb="5" eb="7">
      <t>センタク</t>
    </rPh>
    <phoneticPr fontId="1"/>
  </si>
  <si>
    <t>名古屋校舎</t>
    <rPh sb="0" eb="3">
      <t>ナゴヤ</t>
    </rPh>
    <rPh sb="3" eb="5">
      <t>コウシャ</t>
    </rPh>
    <phoneticPr fontId="1"/>
  </si>
  <si>
    <t>2025.3 版</t>
    <rPh sb="7" eb="8">
      <t>バン</t>
    </rPh>
    <phoneticPr fontId="1"/>
  </si>
  <si>
    <r>
      <t xml:space="preserve">「区分」　　"通常" 　　　 ：　雇用期間中の基本的な勤務の場合
　　　　　　 "通常以外"　：　夏季休暇期間等の一定期間のみ勤務の曜日・時間が異なる場合
「通常以外の場合の期間・時期」　："通常以外"を選択した場合のみ説明（夏季休暇等）を入力してください。
「月」「火」「水」「木」「金」「土」「日」に関しては、働く曜日に○を選択してください。
「開始時間」「終了時間」「休憩時間」は、時間表記（hh:mm)で入力してください。
「うち、休憩時間」は、休憩がない場合には、"0時00分"と入力してください。
「付記事項」は、上記で入力しきれない労働日及び労働時間に関するもの（例：講義期間以外は勤務無）を必要に応じて入力してください。
★「時間帯」入力例
　&lt;事例１&gt; 曜日によって働く時間が異なる場合
</t>
    </r>
    <r>
      <rPr>
        <sz val="9"/>
        <color theme="1"/>
        <rFont val="ＭＳ 明朝"/>
        <family val="1"/>
        <charset val="128"/>
      </rPr>
      <t>　　　通常　火　 9時00分-14時00分
　　　通常　水　10時00分-15時00分</t>
    </r>
    <r>
      <rPr>
        <sz val="9"/>
        <color theme="1"/>
        <rFont val="ＭＳ Ｐ明朝"/>
        <family val="1"/>
        <charset val="128"/>
      </rPr>
      <t xml:space="preserve">
　&lt;事例２&gt; 一定期間(夏季休暇、2・3月等)のみ働く時間が異なる場合</t>
    </r>
    <r>
      <rPr>
        <sz val="9"/>
        <color theme="1"/>
        <rFont val="ＭＳ 明朝"/>
        <family val="1"/>
        <charset val="128"/>
      </rPr>
      <t xml:space="preserve">
　　　通常　　　　　　　　　　　　火水　11時00分-19時00分
　　　通常以外　夏季休暇、2・3月  火水　 9時00分-17時00分 </t>
    </r>
    <rPh sb="1" eb="3">
      <t>クブン</t>
    </rPh>
    <rPh sb="17" eb="19">
      <t>コヨウ</t>
    </rPh>
    <rPh sb="19" eb="21">
      <t>キカン</t>
    </rPh>
    <rPh sb="21" eb="22">
      <t>チュウ</t>
    </rPh>
    <rPh sb="23" eb="26">
      <t>キホンテキ</t>
    </rPh>
    <rPh sb="27" eb="29">
      <t>キンム</t>
    </rPh>
    <rPh sb="30" eb="32">
      <t>バアイ</t>
    </rPh>
    <rPh sb="41" eb="43">
      <t>ツウジョウ</t>
    </rPh>
    <rPh sb="43" eb="45">
      <t>イガイ</t>
    </rPh>
    <rPh sb="49" eb="53">
      <t>カキキュウカ</t>
    </rPh>
    <rPh sb="53" eb="55">
      <t>キカン</t>
    </rPh>
    <rPh sb="55" eb="56">
      <t>ナド</t>
    </rPh>
    <rPh sb="57" eb="61">
      <t>イッテイキカン</t>
    </rPh>
    <rPh sb="63" eb="65">
      <t>キンム</t>
    </rPh>
    <rPh sb="66" eb="68">
      <t>ヨウビ</t>
    </rPh>
    <rPh sb="69" eb="71">
      <t>ジカン</t>
    </rPh>
    <rPh sb="72" eb="73">
      <t>コト</t>
    </rPh>
    <rPh sb="75" eb="77">
      <t>バアイ</t>
    </rPh>
    <rPh sb="96" eb="98">
      <t>ツウジョウ</t>
    </rPh>
    <rPh sb="98" eb="100">
      <t>イガイ</t>
    </rPh>
    <rPh sb="110" eb="112">
      <t>セツメイ</t>
    </rPh>
    <rPh sb="113" eb="115">
      <t>カキ</t>
    </rPh>
    <rPh sb="115" eb="117">
      <t>キュウカ</t>
    </rPh>
    <rPh sb="117" eb="118">
      <t>トウ</t>
    </rPh>
    <rPh sb="120" eb="122">
      <t>ニュウリョク</t>
    </rPh>
    <rPh sb="131" eb="132">
      <t>ゲツ</t>
    </rPh>
    <rPh sb="137" eb="138">
      <t>スイ</t>
    </rPh>
    <rPh sb="140" eb="141">
      <t>モク</t>
    </rPh>
    <rPh sb="143" eb="144">
      <t>キン</t>
    </rPh>
    <rPh sb="146" eb="147">
      <t>ド</t>
    </rPh>
    <rPh sb="149" eb="150">
      <t>ニチ</t>
    </rPh>
    <rPh sb="152" eb="153">
      <t>カン</t>
    </rPh>
    <rPh sb="157" eb="158">
      <t>ハタラ</t>
    </rPh>
    <rPh sb="159" eb="161">
      <t>ヨウビ</t>
    </rPh>
    <rPh sb="164" eb="166">
      <t>センタク</t>
    </rPh>
    <rPh sb="175" eb="177">
      <t>カイシ</t>
    </rPh>
    <rPh sb="177" eb="179">
      <t>ジカン</t>
    </rPh>
    <rPh sb="181" eb="183">
      <t>シュウリョウ</t>
    </rPh>
    <rPh sb="183" eb="185">
      <t>ジカン</t>
    </rPh>
    <rPh sb="187" eb="191">
      <t>キュウケイジカン</t>
    </rPh>
    <rPh sb="194" eb="196">
      <t>ジカン</t>
    </rPh>
    <rPh sb="196" eb="198">
      <t>ヒョウキ</t>
    </rPh>
    <rPh sb="206" eb="208">
      <t>ニュウリョク</t>
    </rPh>
    <rPh sb="220" eb="222">
      <t>キュウケイ</t>
    </rPh>
    <rPh sb="222" eb="224">
      <t>ジカン</t>
    </rPh>
    <rPh sb="227" eb="229">
      <t>キュウケイ</t>
    </rPh>
    <rPh sb="232" eb="234">
      <t>バアイ</t>
    </rPh>
    <rPh sb="239" eb="240">
      <t>ジ</t>
    </rPh>
    <rPh sb="242" eb="243">
      <t>フン</t>
    </rPh>
    <rPh sb="245" eb="247">
      <t>ニュウリョク</t>
    </rPh>
    <rPh sb="256" eb="258">
      <t>フキ</t>
    </rPh>
    <rPh sb="258" eb="260">
      <t>ジコウ</t>
    </rPh>
    <rPh sb="263" eb="265">
      <t>ジョウキ</t>
    </rPh>
    <rPh sb="266" eb="268">
      <t>ニュウリョク</t>
    </rPh>
    <rPh sb="273" eb="275">
      <t>ロウドウ</t>
    </rPh>
    <rPh sb="275" eb="276">
      <t>ビ</t>
    </rPh>
    <rPh sb="276" eb="277">
      <t>オヨ</t>
    </rPh>
    <rPh sb="278" eb="280">
      <t>ロウドウ</t>
    </rPh>
    <rPh sb="280" eb="282">
      <t>ジカン</t>
    </rPh>
    <rPh sb="283" eb="284">
      <t>カン</t>
    </rPh>
    <rPh sb="309" eb="311">
      <t>ニュウリョク</t>
    </rPh>
    <rPh sb="321" eb="324">
      <t>ジカンタイ</t>
    </rPh>
    <rPh sb="325" eb="327">
      <t>ニュウリョク</t>
    </rPh>
    <rPh sb="327" eb="328">
      <t>レイ</t>
    </rPh>
    <phoneticPr fontId="1"/>
  </si>
  <si>
    <t>XXXXXX</t>
    <phoneticPr fontId="1"/>
  </si>
  <si>
    <t>23XXXXX</t>
    <phoneticPr fontId="1"/>
  </si>
  <si>
    <t>一郎</t>
    <rPh sb="0" eb="2">
      <t>イチロウ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</si>
  <si>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</si>
  <si>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</si>
  <si>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</si>
  <si>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五郎</t>
    <rPh sb="0" eb="2">
      <t>ゴロウ</t>
    </rPh>
    <phoneticPr fontId="1"/>
  </si>
  <si>
    <t>六郎</t>
    <rPh sb="0" eb="2">
      <t>ロクロウ</t>
    </rPh>
    <phoneticPr fontId="1"/>
  </si>
  <si>
    <t>男</t>
    <rPh sb="0" eb="1">
      <t>オトコ</t>
    </rPh>
    <phoneticPr fontId="1"/>
  </si>
  <si>
    <t>雇用期間は、日付表記（yyyyy/mm/dd）で入力してください。</t>
    <rPh sb="2" eb="4">
      <t>キカン</t>
    </rPh>
    <rPh sb="6" eb="8">
      <t>ヒヅケ</t>
    </rPh>
    <rPh sb="8" eb="10">
      <t>ヒョウキ</t>
    </rPh>
    <rPh sb="24" eb="26">
      <t>ニュウリョク</t>
    </rPh>
    <phoneticPr fontId="1"/>
  </si>
  <si>
    <t>本書をサイボウズ回覧板に提出する日は日付表記（yyyyy/mm/dd）で入力してください。雇用期間変更時は、変更時の提出日（yyyyy/mm/dd）を入力してください。</t>
    <rPh sb="0" eb="1">
      <t>ホン</t>
    </rPh>
    <rPh sb="8" eb="11">
      <t>カイランバン</t>
    </rPh>
    <rPh sb="12" eb="14">
      <t>テイシュツ</t>
    </rPh>
    <rPh sb="16" eb="17">
      <t>ヒ</t>
    </rPh>
    <rPh sb="18" eb="20">
      <t>ヒヅケ</t>
    </rPh>
    <rPh sb="20" eb="22">
      <t>ヒョウキ</t>
    </rPh>
    <rPh sb="36" eb="38">
      <t>ニュウリョク</t>
    </rPh>
    <rPh sb="45" eb="47">
      <t>コヨウ</t>
    </rPh>
    <rPh sb="47" eb="49">
      <t>キカン</t>
    </rPh>
    <rPh sb="49" eb="51">
      <t>ヘンコウ</t>
    </rPh>
    <rPh sb="51" eb="52">
      <t>ジ</t>
    </rPh>
    <rPh sb="54" eb="56">
      <t>ヘンコウ</t>
    </rPh>
    <rPh sb="56" eb="57">
      <t>ジ</t>
    </rPh>
    <rPh sb="58" eb="60">
      <t>テイシュツ</t>
    </rPh>
    <rPh sb="60" eb="61">
      <t>ヒ</t>
    </rPh>
    <rPh sb="75" eb="77">
      <t>ニュウリョク</t>
    </rPh>
    <phoneticPr fontId="1"/>
  </si>
  <si>
    <r>
      <rPr>
        <sz val="6"/>
        <color theme="1"/>
        <rFont val="ＭＳ Ｐ明朝"/>
        <family val="1"/>
        <charset val="128"/>
      </rPr>
      <t>ｾｲ（※新規のみ）</t>
    </r>
    <r>
      <rPr>
        <sz val="10"/>
        <color theme="1"/>
        <rFont val="ＭＳ Ｐ明朝"/>
        <family val="1"/>
        <charset val="128"/>
      </rPr>
      <t xml:space="preserve">
姓</t>
    </r>
    <rPh sb="4" eb="6">
      <t>シンキ</t>
    </rPh>
    <rPh sb="10" eb="11">
      <t>セイ</t>
    </rPh>
    <phoneticPr fontId="1"/>
  </si>
  <si>
    <r>
      <rPr>
        <sz val="6"/>
        <color theme="1"/>
        <rFont val="ＭＳ Ｐ明朝"/>
        <family val="1"/>
        <charset val="128"/>
      </rPr>
      <t>ﾒｲ（※新規のみ）</t>
    </r>
    <r>
      <rPr>
        <sz val="10"/>
        <color theme="1"/>
        <rFont val="ＭＳ Ｐ明朝"/>
        <family val="1"/>
        <charset val="128"/>
      </rPr>
      <t xml:space="preserve">
名</t>
    </r>
    <rPh sb="4" eb="6">
      <t>シンキ</t>
    </rPh>
    <rPh sb="10" eb="11">
      <t>メイ</t>
    </rPh>
    <phoneticPr fontId="1"/>
  </si>
  <si>
    <t>ｱｲﾀﾞｲ</t>
    <phoneticPr fontId="1"/>
  </si>
  <si>
    <t>ｻﾌﾞﾛｳ</t>
    <phoneticPr fontId="1"/>
  </si>
  <si>
    <t>ﾛｸﾛｳ</t>
    <phoneticPr fontId="1"/>
  </si>
  <si>
    <t>ｶﾅ姓</t>
    <rPh sb="2" eb="3">
      <t>セイ</t>
    </rPh>
    <phoneticPr fontId="1"/>
  </si>
  <si>
    <t>ｶﾅ名</t>
    <rPh sb="2" eb="3">
      <t>メイ</t>
    </rPh>
    <phoneticPr fontId="1"/>
  </si>
  <si>
    <t>教職員番号</t>
  </si>
  <si>
    <t xml:space="preserve"> </t>
    <phoneticPr fontId="1"/>
  </si>
  <si>
    <t xml:space="preserve">
→</t>
    <phoneticPr fontId="1"/>
  </si>
  <si>
    <t>「予算区分」 　　"人事課予算"　　 ：　臨時職員雇用予定届を、雇用の前年度に提出した場合
　　　　　　　　　　"申請課室予算"　： 　　　　　　〃　　　　　　　　　　　　　　　　　　　　　　しなかった場合
「予算単位コード」、「目的コード」、「目的名称」は、"申請課室予算"の場合のみ入力してください。</t>
    <rPh sb="1" eb="3">
      <t>ヨサン</t>
    </rPh>
    <rPh sb="3" eb="5">
      <t>クブン</t>
    </rPh>
    <rPh sb="10" eb="13">
      <t>ジンジカ</t>
    </rPh>
    <rPh sb="13" eb="15">
      <t>ヨサン</t>
    </rPh>
    <rPh sb="21" eb="23">
      <t>リンジ</t>
    </rPh>
    <rPh sb="23" eb="25">
      <t>ショクイン</t>
    </rPh>
    <rPh sb="25" eb="27">
      <t>コヨウ</t>
    </rPh>
    <rPh sb="27" eb="29">
      <t>ヨテイ</t>
    </rPh>
    <rPh sb="29" eb="30">
      <t>トドケ</t>
    </rPh>
    <rPh sb="32" eb="34">
      <t>コヨウ</t>
    </rPh>
    <rPh sb="35" eb="37">
      <t>ゼンネン</t>
    </rPh>
    <rPh sb="37" eb="38">
      <t>ド</t>
    </rPh>
    <rPh sb="39" eb="41">
      <t>テイシュツ</t>
    </rPh>
    <rPh sb="43" eb="45">
      <t>バアイ</t>
    </rPh>
    <rPh sb="57" eb="59">
      <t>シンセイ</t>
    </rPh>
    <rPh sb="59" eb="61">
      <t>カシツ</t>
    </rPh>
    <rPh sb="61" eb="63">
      <t>ヨサン</t>
    </rPh>
    <rPh sb="101" eb="103">
      <t>バアイ</t>
    </rPh>
    <rPh sb="131" eb="133">
      <t>シンセイ</t>
    </rPh>
    <rPh sb="133" eb="135">
      <t>カシツ</t>
    </rPh>
    <rPh sb="135" eb="137">
      <t>ヨサン</t>
    </rPh>
    <rPh sb="139" eb="141">
      <t>バアイ</t>
    </rPh>
    <rPh sb="143" eb="145">
      <t>ニュウリョク</t>
    </rPh>
    <phoneticPr fontId="1"/>
  </si>
  <si>
    <r>
      <t>・「対象者」は、1件あたり最大10人まで入力できます。
　10人を超えて雇用する場合は、行の挿入はせずに、新たにファイルを作成してください。
・「公募」の場合、「姓」「名」「セイ」「メイ」の入力は不要です。
・「学籍番号」は、</t>
    </r>
    <r>
      <rPr>
        <u/>
        <sz val="9"/>
        <color theme="1"/>
        <rFont val="ＭＳ Ｐ明朝"/>
        <family val="1"/>
        <charset val="128"/>
      </rPr>
      <t>「区分」で"院生"又は"学生"を選択した場合のみ</t>
    </r>
    <r>
      <rPr>
        <sz val="9"/>
        <color theme="1"/>
        <rFont val="ＭＳ Ｐ明朝"/>
        <family val="1"/>
        <charset val="128"/>
      </rPr>
      <t>入力してください。　
・「教職員番号」は、</t>
    </r>
    <r>
      <rPr>
        <u/>
        <sz val="9"/>
        <color theme="1"/>
        <rFont val="ＭＳ Ｐ明朝"/>
        <family val="1"/>
        <charset val="128"/>
      </rPr>
      <t>「新規/再雇用」で"再雇用"を選択した場合のみ</t>
    </r>
    <r>
      <rPr>
        <sz val="9"/>
        <color theme="1"/>
        <rFont val="ＭＳ Ｐ明朝"/>
        <family val="1"/>
        <charset val="128"/>
      </rPr>
      <t>入力してください。　　
・「性別」は、</t>
    </r>
    <r>
      <rPr>
        <u/>
        <sz val="9"/>
        <color theme="1"/>
        <rFont val="ＭＳ Ｐ明朝"/>
        <family val="1"/>
        <charset val="128"/>
      </rPr>
      <t>「新規」の場合で把握している場合のみ</t>
    </r>
    <r>
      <rPr>
        <sz val="9"/>
        <color theme="1"/>
        <rFont val="ＭＳ Ｐ明朝"/>
        <family val="1"/>
        <charset val="128"/>
      </rPr>
      <t>、選択してください。
・「生年月日」は、日付表記（yyyy/m/d）で入力してください。
・「姓」「名」が</t>
    </r>
    <r>
      <rPr>
        <u/>
        <sz val="9"/>
        <color theme="1"/>
        <rFont val="ＭＳ Ｐ明朝"/>
        <family val="1"/>
        <charset val="128"/>
      </rPr>
      <t>英字の場合は、全角カタカナ</t>
    </r>
    <r>
      <rPr>
        <sz val="9"/>
        <color theme="1"/>
        <rFont val="ＭＳ Ｐ明朝"/>
        <family val="1"/>
        <charset val="128"/>
      </rPr>
      <t>で入力してください。
・「姓（ｾｲ）」「名（ﾒｲ）」は、</t>
    </r>
    <r>
      <rPr>
        <u/>
        <sz val="9"/>
        <color theme="1"/>
        <rFont val="ＭＳ Ｐ明朝"/>
        <family val="1"/>
        <charset val="128"/>
      </rPr>
      <t>「新規」の場合のみ半角カタカナ</t>
    </r>
    <r>
      <rPr>
        <sz val="9"/>
        <color theme="1"/>
        <rFont val="ＭＳ Ｐ明朝"/>
        <family val="1"/>
        <charset val="128"/>
      </rPr>
      <t>で入力してください。</t>
    </r>
    <rPh sb="2" eb="5">
      <t>タイショウシャ</t>
    </rPh>
    <rPh sb="9" eb="10">
      <t>ケン</t>
    </rPh>
    <rPh sb="13" eb="15">
      <t>サイダイ</t>
    </rPh>
    <rPh sb="17" eb="18">
      <t>ニン</t>
    </rPh>
    <rPh sb="20" eb="22">
      <t>ニュウリョク</t>
    </rPh>
    <rPh sb="31" eb="32">
      <t>ニン</t>
    </rPh>
    <rPh sb="33" eb="34">
      <t>コ</t>
    </rPh>
    <rPh sb="36" eb="38">
      <t>コヨウ</t>
    </rPh>
    <rPh sb="40" eb="42">
      <t>バアイ</t>
    </rPh>
    <rPh sb="53" eb="54">
      <t>アラ</t>
    </rPh>
    <rPh sb="61" eb="63">
      <t>サクセイ</t>
    </rPh>
    <rPh sb="73" eb="75">
      <t>コウボ</t>
    </rPh>
    <rPh sb="77" eb="79">
      <t>バアイ</t>
    </rPh>
    <rPh sb="81" eb="82">
      <t>セイ</t>
    </rPh>
    <rPh sb="84" eb="85">
      <t>メイ</t>
    </rPh>
    <rPh sb="95" eb="97">
      <t>ニュウリョク</t>
    </rPh>
    <rPh sb="98" eb="100">
      <t>フヨウ</t>
    </rPh>
    <rPh sb="159" eb="161">
      <t>シンキ</t>
    </rPh>
    <rPh sb="162" eb="165">
      <t>サイコヨウ</t>
    </rPh>
    <rPh sb="168" eb="171">
      <t>サイコヨウ</t>
    </rPh>
    <rPh sb="173" eb="175">
      <t>センタク</t>
    </rPh>
    <rPh sb="177" eb="179">
      <t>バアイ</t>
    </rPh>
    <rPh sb="181" eb="183">
      <t>ニュウリョク</t>
    </rPh>
    <rPh sb="195" eb="197">
      <t>セイベツ</t>
    </rPh>
    <rPh sb="208" eb="210">
      <t>ハアク</t>
    </rPh>
    <rPh sb="214" eb="216">
      <t>バアイ</t>
    </rPh>
    <rPh sb="219" eb="221">
      <t>センタク</t>
    </rPh>
    <rPh sb="231" eb="233">
      <t>セイネン</t>
    </rPh>
    <rPh sb="233" eb="235">
      <t>ガッピ</t>
    </rPh>
    <rPh sb="238" eb="240">
      <t>ヒヅケ</t>
    </rPh>
    <rPh sb="240" eb="242">
      <t>ヒョウキ</t>
    </rPh>
    <rPh sb="253" eb="255">
      <t>ニュウリョク</t>
    </rPh>
    <rPh sb="265" eb="266">
      <t>セイ</t>
    </rPh>
    <rPh sb="268" eb="269">
      <t>メイ</t>
    </rPh>
    <rPh sb="271" eb="273">
      <t>エイジ</t>
    </rPh>
    <rPh sb="274" eb="276">
      <t>バアイ</t>
    </rPh>
    <rPh sb="278" eb="280">
      <t>ゼンカク</t>
    </rPh>
    <rPh sb="285" eb="287">
      <t>ニュウリョク</t>
    </rPh>
    <rPh sb="297" eb="298">
      <t>セイ</t>
    </rPh>
    <rPh sb="321" eb="323">
      <t>ハンカク</t>
    </rPh>
    <rPh sb="328" eb="330">
      <t>ニュウリョク</t>
    </rPh>
    <phoneticPr fontId="1"/>
  </si>
  <si>
    <r>
      <rPr>
        <u/>
        <sz val="9"/>
        <rFont val="ＭＳ Ｐ明朝"/>
        <family val="1"/>
        <charset val="128"/>
      </rPr>
      <t>労働日及び労働時間は、有給休暇付与日数の算定基礎となります。申請内容に不明点があれば、人事課に相談してください。</t>
    </r>
    <r>
      <rPr>
        <sz val="9"/>
        <color theme="1"/>
        <rFont val="ＭＳ Ｐ明朝"/>
        <family val="1"/>
        <charset val="128"/>
      </rPr>
      <t xml:space="preserve">
「勤務区分」　　"固定制"　：　勤務曜日・時間が決まっている場合
　　　　　　　　　 "シフト制" ：　　　　　　　〃　　　 決まっていない場合
「所定労働日数」は</t>
    </r>
    <r>
      <rPr>
        <sz val="9"/>
        <color rgb="FFFF0000"/>
        <rFont val="ＭＳ Ｐ明朝"/>
        <family val="1"/>
        <charset val="128"/>
      </rPr>
      <t>1週間分に換算した平均の日数</t>
    </r>
    <r>
      <rPr>
        <sz val="9"/>
        <color theme="1"/>
        <rFont val="ＭＳ Ｐ明朝"/>
        <family val="1"/>
        <charset val="128"/>
      </rPr>
      <t>を選択してください。
なお、</t>
    </r>
    <r>
      <rPr>
        <u/>
        <sz val="9"/>
        <color theme="1"/>
        <rFont val="ＭＳ Ｐ明朝"/>
        <family val="1"/>
        <charset val="128"/>
      </rPr>
      <t>週1日に満たない勤務の場合は、「１日未満」</t>
    </r>
    <r>
      <rPr>
        <sz val="9"/>
        <color theme="1"/>
        <rFont val="ＭＳ Ｐ明朝"/>
        <family val="1"/>
        <charset val="128"/>
      </rPr>
      <t>を選択してください。
「所定労働時間数」は、</t>
    </r>
    <r>
      <rPr>
        <sz val="9"/>
        <color rgb="FFFF0000"/>
        <rFont val="ＭＳ Ｐ明朝"/>
        <family val="1"/>
        <charset val="128"/>
      </rPr>
      <t>休憩時間を除いた1週間分の平均時間</t>
    </r>
    <r>
      <rPr>
        <sz val="9"/>
        <color theme="1"/>
        <rFont val="ＭＳ Ｐ明朝"/>
        <family val="1"/>
        <charset val="128"/>
      </rPr>
      <t>を入力してください。</t>
    </r>
    <rPh sb="0" eb="3">
      <t>ロウドウビ</t>
    </rPh>
    <rPh sb="3" eb="4">
      <t>オヨ</t>
    </rPh>
    <rPh sb="5" eb="9">
      <t>ロウドウジカン</t>
    </rPh>
    <rPh sb="11" eb="15">
      <t>ユウキュウキュウカ</t>
    </rPh>
    <rPh sb="30" eb="34">
      <t>シンセイナイヨウ</t>
    </rPh>
    <rPh sb="35" eb="37">
      <t>フメイ</t>
    </rPh>
    <rPh sb="37" eb="38">
      <t>テン</t>
    </rPh>
    <rPh sb="58" eb="60">
      <t>キンム</t>
    </rPh>
    <rPh sb="60" eb="62">
      <t>クブン</t>
    </rPh>
    <rPh sb="73" eb="75">
      <t>キンム</t>
    </rPh>
    <rPh sb="75" eb="77">
      <t>ヨウビ</t>
    </rPh>
    <rPh sb="78" eb="80">
      <t>ジカン</t>
    </rPh>
    <rPh sb="81" eb="82">
      <t>キ</t>
    </rPh>
    <rPh sb="87" eb="89">
      <t>バアイ</t>
    </rPh>
    <rPh sb="120" eb="121">
      <t>キ</t>
    </rPh>
    <rPh sb="127" eb="129">
      <t>バアイ</t>
    </rPh>
    <rPh sb="131" eb="133">
      <t>ショテイ</t>
    </rPh>
    <rPh sb="133" eb="135">
      <t>ロウドウ</t>
    </rPh>
    <rPh sb="135" eb="137">
      <t>ニッスウ</t>
    </rPh>
    <rPh sb="151" eb="153">
      <t>ニッスウ</t>
    </rPh>
    <rPh sb="154" eb="156">
      <t>センタク</t>
    </rPh>
    <rPh sb="167" eb="168">
      <t>シュウ</t>
    </rPh>
    <rPh sb="171" eb="172">
      <t>ミ</t>
    </rPh>
    <rPh sb="210" eb="214">
      <t>キュウケイジカン</t>
    </rPh>
    <rPh sb="215" eb="216">
      <t>ノゾ</t>
    </rPh>
    <rPh sb="219" eb="221">
      <t>シュウカン</t>
    </rPh>
    <rPh sb="221" eb="222">
      <t>フン</t>
    </rPh>
    <rPh sb="223" eb="225">
      <t>ヘイキン</t>
    </rPh>
    <rPh sb="225" eb="227">
      <t>ジカン</t>
    </rPh>
    <phoneticPr fontId="1"/>
  </si>
  <si>
    <t>予算チェック一覧表</t>
    <rPh sb="0" eb="2">
      <t>ヨサン</t>
    </rPh>
    <rPh sb="6" eb="9">
      <t>イチランヒョウ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</si>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</sst>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[$-F800]dddd\,\ mmmm\ dd\,\ yyyy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2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u/>
      <sz val="8.5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u/>
      <sz val="9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0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31" fillId="0" borderId="0"/>
  </cellStyleXfs>
  <cellXfs count="525">
    <xf numFmtId="0" fontId="0" fillId="0" borderId="0" xfId="0">
      <alignment vertical="center"/>
    </xf>
    <xf numFmtId="32" fontId="2" fillId="0" borderId="0" xfId="0" applyNumberFormat="1" applyFont="1">
      <alignment vertical="center"/>
    </xf>
    <xf numFmtId="0" fontId="3" fillId="5" borderId="3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32" fontId="2" fillId="0" borderId="54" xfId="0" applyNumberFormat="1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4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3" fillId="3" borderId="39" xfId="0" applyFont="1" applyFill="1" applyBorder="1" applyAlignment="1" applyProtection="1">
      <alignment vertical="center"/>
    </xf>
    <xf numFmtId="0" fontId="3" fillId="0" borderId="36" xfId="0" applyFont="1" applyBorder="1" applyProtection="1">
      <alignment vertical="center"/>
    </xf>
    <xf numFmtId="0" fontId="3" fillId="3" borderId="37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4" fillId="3" borderId="36" xfId="0" applyFont="1" applyFill="1" applyBorder="1" applyAlignment="1" applyProtection="1">
      <alignment vertical="center"/>
    </xf>
    <xf numFmtId="0" fontId="3" fillId="0" borderId="63" xfId="0" applyFont="1" applyFill="1" applyBorder="1" applyAlignment="1" applyProtection="1">
      <alignment horizontal="center" vertical="center" shrinkToFit="1"/>
    </xf>
    <xf numFmtId="0" fontId="3" fillId="0" borderId="62" xfId="0" applyFont="1" applyFill="1" applyBorder="1" applyAlignment="1" applyProtection="1">
      <alignment horizontal="center" vertical="center" shrinkToFit="1"/>
    </xf>
    <xf numFmtId="0" fontId="3" fillId="0" borderId="64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2" fontId="2" fillId="0" borderId="3" xfId="0" applyNumberFormat="1" applyFont="1" applyBorder="1" applyAlignment="1">
      <alignment horizontal="center" vertical="center"/>
    </xf>
    <xf numFmtId="176" fontId="13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>
      <alignment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56" fontId="16" fillId="0" borderId="3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9" fillId="7" borderId="8" xfId="0" applyFont="1" applyFill="1" applyBorder="1" applyAlignment="1" applyProtection="1">
      <alignment vertical="center"/>
    </xf>
    <xf numFmtId="0" fontId="19" fillId="7" borderId="2" xfId="0" applyFont="1" applyFill="1" applyBorder="1" applyAlignment="1" applyProtection="1">
      <alignment vertical="center"/>
    </xf>
    <xf numFmtId="0" fontId="19" fillId="7" borderId="9" xfId="0" applyFont="1" applyFill="1" applyBorder="1" applyAlignment="1" applyProtection="1">
      <alignment vertical="center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 shrinkToFit="1"/>
    </xf>
    <xf numFmtId="0" fontId="3" fillId="2" borderId="42" xfId="0" applyFont="1" applyFill="1" applyBorder="1" applyAlignment="1" applyProtection="1">
      <alignment horizontal="center" vertical="center" shrinkToFit="1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 shrinkToFit="1"/>
    </xf>
    <xf numFmtId="0" fontId="3" fillId="2" borderId="74" xfId="0" applyFont="1" applyFill="1" applyBorder="1" applyAlignment="1" applyProtection="1">
      <alignment horizontal="center" vertical="center" shrinkToFit="1"/>
    </xf>
    <xf numFmtId="0" fontId="3" fillId="2" borderId="45" xfId="0" applyFont="1" applyFill="1" applyBorder="1" applyAlignment="1" applyProtection="1">
      <alignment horizontal="center" vertical="center" shrinkToFit="1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14" fontId="16" fillId="0" borderId="3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/>
    </xf>
    <xf numFmtId="0" fontId="16" fillId="0" borderId="3" xfId="0" applyNumberFormat="1" applyFont="1" applyBorder="1" applyAlignment="1">
      <alignment vertical="center" shrinkToFit="1"/>
    </xf>
    <xf numFmtId="0" fontId="3" fillId="0" borderId="2" xfId="0" applyFont="1" applyBorder="1" applyProtection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25" fillId="3" borderId="22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27" fillId="0" borderId="0" xfId="0" applyFont="1" applyFill="1">
      <alignment vertical="center"/>
    </xf>
    <xf numFmtId="0" fontId="28" fillId="0" borderId="3" xfId="0" applyFont="1" applyFill="1" applyBorder="1">
      <alignment vertical="center"/>
    </xf>
    <xf numFmtId="0" fontId="29" fillId="0" borderId="3" xfId="0" applyFont="1" applyFill="1" applyBorder="1">
      <alignment vertical="center"/>
    </xf>
    <xf numFmtId="0" fontId="30" fillId="0" borderId="3" xfId="1" applyFont="1" applyFill="1" applyBorder="1">
      <alignment vertical="center"/>
    </xf>
    <xf numFmtId="0" fontId="0" fillId="0" borderId="3" xfId="0" applyFill="1" applyBorder="1">
      <alignment vertical="center"/>
    </xf>
    <xf numFmtId="0" fontId="17" fillId="0" borderId="3" xfId="0" applyNumberFormat="1" applyFont="1" applyFill="1" applyBorder="1" applyAlignment="1">
      <alignment vertical="center" wrapText="1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</xf>
    <xf numFmtId="0" fontId="23" fillId="0" borderId="0" xfId="2"/>
    <xf numFmtId="0" fontId="23" fillId="0" borderId="0" xfId="2" applyFont="1"/>
    <xf numFmtId="49" fontId="23" fillId="0" borderId="3" xfId="2" applyNumberFormat="1" applyFont="1" applyBorder="1" applyAlignment="1">
      <alignment vertical="center"/>
    </xf>
    <xf numFmtId="0" fontId="23" fillId="0" borderId="3" xfId="2" applyNumberFormat="1" applyFont="1" applyBorder="1" applyAlignment="1">
      <alignment horizontal="center" vertical="center"/>
    </xf>
    <xf numFmtId="49" fontId="23" fillId="10" borderId="3" xfId="2" applyNumberFormat="1" applyFont="1" applyFill="1" applyBorder="1" applyAlignment="1">
      <alignment vertical="center"/>
    </xf>
    <xf numFmtId="0" fontId="23" fillId="10" borderId="3" xfId="2" applyNumberFormat="1" applyFont="1" applyFill="1" applyBorder="1" applyAlignment="1">
      <alignment horizontal="center" vertical="center"/>
    </xf>
    <xf numFmtId="49" fontId="31" fillId="11" borderId="3" xfId="3" applyNumberFormat="1" applyFont="1" applyFill="1" applyBorder="1" applyAlignment="1">
      <alignment horizontal="center" vertical="center"/>
    </xf>
    <xf numFmtId="49" fontId="31" fillId="11" borderId="3" xfId="3" applyNumberFormat="1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2" fillId="0" borderId="4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3" xfId="0" applyFill="1" applyBorder="1" applyAlignment="1" applyProtection="1">
      <alignment horizontal="center" vertical="center" shrinkToFit="1"/>
      <protection locked="0"/>
    </xf>
    <xf numFmtId="0" fontId="0" fillId="9" borderId="3" xfId="0" applyFill="1" applyBorder="1" applyAlignment="1" applyProtection="1">
      <alignment vertical="center" shrinkToFit="1"/>
      <protection locked="0"/>
    </xf>
    <xf numFmtId="14" fontId="0" fillId="0" borderId="3" xfId="0" applyNumberFormat="1" applyBorder="1" applyAlignment="1">
      <alignment vertical="center"/>
    </xf>
    <xf numFmtId="14" fontId="0" fillId="0" borderId="3" xfId="0" applyNumberFormat="1" applyBorder="1" applyAlignment="1">
      <alignment horizontal="right" vertical="center"/>
    </xf>
    <xf numFmtId="0" fontId="0" fillId="0" borderId="3" xfId="0" applyNumberFormat="1" applyBorder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14" fontId="0" fillId="0" borderId="3" xfId="0" applyNumberFormat="1" applyFill="1" applyBorder="1">
      <alignment vertical="center"/>
    </xf>
    <xf numFmtId="0" fontId="17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" fillId="2" borderId="102" xfId="0" applyFont="1" applyFill="1" applyBorder="1" applyAlignment="1" applyProtection="1">
      <alignment horizontal="center" vertical="center" shrinkToFit="1"/>
      <protection locked="0"/>
    </xf>
    <xf numFmtId="177" fontId="3" fillId="2" borderId="93" xfId="0" applyNumberFormat="1" applyFont="1" applyFill="1" applyBorder="1" applyAlignment="1" applyProtection="1">
      <alignment horizontal="center" vertical="center" shrinkToFit="1"/>
    </xf>
    <xf numFmtId="177" fontId="3" fillId="2" borderId="95" xfId="0" applyNumberFormat="1" applyFont="1" applyFill="1" applyBorder="1" applyAlignment="1" applyProtection="1">
      <alignment horizontal="center" vertical="center" shrinkToFit="1"/>
    </xf>
    <xf numFmtId="177" fontId="3" fillId="2" borderId="86" xfId="0" applyNumberFormat="1" applyFont="1" applyFill="1" applyBorder="1" applyAlignment="1" applyProtection="1">
      <alignment horizontal="center" vertical="center" shrinkToFit="1"/>
    </xf>
    <xf numFmtId="177" fontId="3" fillId="2" borderId="87" xfId="0" applyNumberFormat="1" applyFont="1" applyFill="1" applyBorder="1" applyAlignment="1" applyProtection="1">
      <alignment horizontal="center" vertical="center" shrinkToFit="1"/>
    </xf>
    <xf numFmtId="177" fontId="3" fillId="2" borderId="0" xfId="0" applyNumberFormat="1" applyFont="1" applyFill="1" applyBorder="1" applyAlignment="1" applyProtection="1">
      <alignment horizontal="center" vertical="center" shrinkToFit="1"/>
    </xf>
    <xf numFmtId="177" fontId="3" fillId="2" borderId="79" xfId="0" applyNumberFormat="1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76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3" fillId="2" borderId="94" xfId="0" applyFont="1" applyFill="1" applyBorder="1" applyAlignment="1" applyProtection="1">
      <alignment horizontal="center" vertical="center" shrinkToFit="1"/>
      <protection locked="0"/>
    </xf>
    <xf numFmtId="0" fontId="3" fillId="2" borderId="95" xfId="0" applyFont="1" applyFill="1" applyBorder="1" applyAlignment="1" applyProtection="1">
      <alignment horizontal="center" vertical="center" shrinkToFit="1"/>
      <protection locked="0"/>
    </xf>
    <xf numFmtId="0" fontId="3" fillId="2" borderId="88" xfId="0" applyFont="1" applyFill="1" applyBorder="1" applyAlignment="1" applyProtection="1">
      <alignment horizontal="center" vertical="center" shrinkToFit="1"/>
      <protection locked="0"/>
    </xf>
    <xf numFmtId="0" fontId="3" fillId="2" borderId="87" xfId="0" applyFont="1" applyFill="1" applyBorder="1" applyAlignment="1" applyProtection="1">
      <alignment horizontal="center" vertical="center" shrinkToFit="1"/>
      <protection locked="0"/>
    </xf>
    <xf numFmtId="0" fontId="3" fillId="2" borderId="94" xfId="0" applyFont="1" applyFill="1" applyBorder="1" applyAlignment="1" applyProtection="1">
      <alignment horizontal="center" vertical="center" shrinkToFit="1"/>
    </xf>
    <xf numFmtId="0" fontId="3" fillId="2" borderId="95" xfId="0" applyFont="1" applyFill="1" applyBorder="1" applyAlignment="1" applyProtection="1">
      <alignment horizontal="center" vertical="center" shrinkToFit="1"/>
    </xf>
    <xf numFmtId="0" fontId="3" fillId="2" borderId="88" xfId="0" applyFont="1" applyFill="1" applyBorder="1" applyAlignment="1" applyProtection="1">
      <alignment horizontal="center" vertical="center" shrinkToFit="1"/>
    </xf>
    <xf numFmtId="0" fontId="3" fillId="2" borderId="87" xfId="0" applyFont="1" applyFill="1" applyBorder="1" applyAlignment="1" applyProtection="1">
      <alignment horizontal="center" vertical="center" shrinkToFit="1"/>
    </xf>
    <xf numFmtId="0" fontId="5" fillId="0" borderId="78" xfId="0" applyFont="1" applyFill="1" applyBorder="1" applyAlignment="1" applyProtection="1">
      <alignment horizontal="center" vertical="center"/>
    </xf>
    <xf numFmtId="0" fontId="3" fillId="0" borderId="94" xfId="0" applyFont="1" applyFill="1" applyBorder="1" applyAlignment="1" applyProtection="1">
      <alignment horizontal="center" vertical="center"/>
    </xf>
    <xf numFmtId="0" fontId="3" fillId="0" borderId="95" xfId="0" applyFont="1" applyFill="1" applyBorder="1" applyAlignment="1" applyProtection="1">
      <alignment horizontal="center" vertical="center"/>
    </xf>
    <xf numFmtId="0" fontId="3" fillId="0" borderId="88" xfId="0" applyFont="1" applyFill="1" applyBorder="1" applyAlignment="1" applyProtection="1">
      <alignment horizontal="center" vertical="center"/>
    </xf>
    <xf numFmtId="0" fontId="3" fillId="0" borderId="87" xfId="0" applyFont="1" applyFill="1" applyBorder="1" applyAlignment="1" applyProtection="1">
      <alignment horizontal="center" vertical="center"/>
    </xf>
    <xf numFmtId="0" fontId="3" fillId="0" borderId="93" xfId="0" applyFont="1" applyFill="1" applyBorder="1" applyAlignment="1" applyProtection="1">
      <alignment horizontal="center" vertical="center" shrinkToFit="1"/>
      <protection locked="0"/>
    </xf>
    <xf numFmtId="0" fontId="3" fillId="0" borderId="86" xfId="0" applyFont="1" applyFill="1" applyBorder="1" applyAlignment="1" applyProtection="1">
      <alignment horizontal="center" vertical="center" shrinkToFit="1"/>
      <protection locked="0"/>
    </xf>
    <xf numFmtId="0" fontId="3" fillId="2" borderId="92" xfId="0" applyFont="1" applyFill="1" applyBorder="1" applyAlignment="1" applyProtection="1">
      <alignment horizontal="center" vertical="center" shrinkToFit="1"/>
      <protection locked="0"/>
    </xf>
    <xf numFmtId="0" fontId="3" fillId="2" borderId="93" xfId="0" applyFont="1" applyFill="1" applyBorder="1" applyAlignment="1" applyProtection="1">
      <alignment horizontal="center" vertical="center" shrinkToFit="1"/>
      <protection locked="0"/>
    </xf>
    <xf numFmtId="0" fontId="3" fillId="2" borderId="85" xfId="0" applyFont="1" applyFill="1" applyBorder="1" applyAlignment="1" applyProtection="1">
      <alignment horizontal="center" vertical="center" shrinkToFit="1"/>
      <protection locked="0"/>
    </xf>
    <xf numFmtId="0" fontId="3" fillId="2" borderId="86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/>
    </xf>
    <xf numFmtId="0" fontId="3" fillId="0" borderId="79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79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</xf>
    <xf numFmtId="0" fontId="3" fillId="2" borderId="79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79" xfId="0" applyFont="1" applyFill="1" applyBorder="1" applyAlignment="1" applyProtection="1">
      <alignment horizontal="center" vertical="center" shrinkToFit="1"/>
      <protection locked="0"/>
    </xf>
    <xf numFmtId="0" fontId="3" fillId="0" borderId="95" xfId="0" applyFont="1" applyFill="1" applyBorder="1" applyAlignment="1" applyProtection="1">
      <alignment horizontal="center" vertical="center" shrinkToFit="1"/>
      <protection locked="0"/>
    </xf>
    <xf numFmtId="0" fontId="3" fillId="0" borderId="8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3" fillId="0" borderId="80" xfId="0" applyFont="1" applyFill="1" applyBorder="1" applyAlignment="1" applyProtection="1">
      <alignment horizontal="center" vertical="center"/>
    </xf>
    <xf numFmtId="0" fontId="3" fillId="0" borderId="8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2" fontId="3" fillId="2" borderId="45" xfId="0" applyNumberFormat="1" applyFont="1" applyFill="1" applyBorder="1" applyAlignment="1" applyProtection="1">
      <alignment horizontal="center" vertical="center"/>
      <protection locked="0"/>
    </xf>
    <xf numFmtId="32" fontId="3" fillId="2" borderId="46" xfId="0" applyNumberFormat="1" applyFont="1" applyFill="1" applyBorder="1" applyAlignment="1" applyProtection="1">
      <alignment horizontal="center" vertical="center"/>
      <protection locked="0"/>
    </xf>
    <xf numFmtId="32" fontId="3" fillId="2" borderId="42" xfId="0" applyNumberFormat="1" applyFont="1" applyFill="1" applyBorder="1" applyAlignment="1" applyProtection="1">
      <alignment horizontal="center" vertical="center"/>
      <protection locked="0"/>
    </xf>
    <xf numFmtId="32" fontId="3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2" xfId="0" quotePrefix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textRotation="255" wrapText="1"/>
    </xf>
    <xf numFmtId="0" fontId="5" fillId="0" borderId="5" xfId="0" applyFont="1" applyBorder="1" applyAlignment="1" applyProtection="1">
      <alignment horizontal="center" vertical="center" textRotation="255" wrapText="1"/>
    </xf>
    <xf numFmtId="0" fontId="5" fillId="0" borderId="22" xfId="0" applyFont="1" applyBorder="1" applyAlignment="1" applyProtection="1">
      <alignment horizontal="center" vertical="center" textRotation="255" wrapText="1"/>
    </xf>
    <xf numFmtId="0" fontId="5" fillId="0" borderId="6" xfId="0" applyFont="1" applyBorder="1" applyAlignment="1" applyProtection="1">
      <alignment horizontal="center" vertical="center" textRotation="255" wrapText="1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6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3" borderId="57" xfId="0" applyFont="1" applyFill="1" applyBorder="1" applyAlignment="1" applyProtection="1">
      <alignment horizontal="center" vertical="center" shrinkToFit="1"/>
    </xf>
    <xf numFmtId="0" fontId="3" fillId="3" borderId="58" xfId="0" applyFont="1" applyFill="1" applyBorder="1" applyAlignment="1" applyProtection="1">
      <alignment horizontal="center" vertical="center" shrinkToFit="1"/>
    </xf>
    <xf numFmtId="0" fontId="3" fillId="3" borderId="59" xfId="0" applyFont="1" applyFill="1" applyBorder="1" applyAlignment="1" applyProtection="1">
      <alignment horizontal="center" vertical="center" shrinkToFit="1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58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 shrinkToFit="1"/>
      <protection locked="0"/>
    </xf>
    <xf numFmtId="0" fontId="3" fillId="3" borderId="68" xfId="0" applyFont="1" applyFill="1" applyBorder="1" applyAlignment="1" applyProtection="1">
      <alignment horizontal="center" vertical="center" shrinkToFit="1"/>
    </xf>
    <xf numFmtId="0" fontId="3" fillId="3" borderId="69" xfId="0" applyFont="1" applyFill="1" applyBorder="1" applyAlignment="1" applyProtection="1">
      <alignment horizontal="center" vertical="center" shrinkToFit="1"/>
    </xf>
    <xf numFmtId="0" fontId="3" fillId="3" borderId="70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57" xfId="0" applyFont="1" applyFill="1" applyBorder="1" applyAlignment="1" applyProtection="1">
      <alignment horizontal="left" vertical="center" shrinkToFit="1"/>
      <protection locked="0"/>
    </xf>
    <xf numFmtId="0" fontId="3" fillId="2" borderId="58" xfId="0" applyFont="1" applyFill="1" applyBorder="1" applyAlignment="1" applyProtection="1">
      <alignment horizontal="left" vertical="center" shrinkToFit="1"/>
      <protection locked="0"/>
    </xf>
    <xf numFmtId="0" fontId="3" fillId="2" borderId="59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 applyProtection="1">
      <alignment horizontal="center" vertical="center" wrapText="1" shrinkToFit="1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17" xfId="0" applyNumberFormat="1" applyFont="1" applyFill="1" applyBorder="1" applyAlignment="1" applyProtection="1">
      <alignment horizontal="center" vertical="center"/>
      <protection locked="0"/>
    </xf>
    <xf numFmtId="176" fontId="3" fillId="8" borderId="8" xfId="0" applyNumberFormat="1" applyFont="1" applyFill="1" applyBorder="1" applyAlignment="1" applyProtection="1">
      <alignment horizontal="center" vertical="center"/>
      <protection locked="0"/>
    </xf>
    <xf numFmtId="176" fontId="3" fillId="8" borderId="2" xfId="0" applyNumberFormat="1" applyFont="1" applyFill="1" applyBorder="1" applyAlignment="1" applyProtection="1">
      <alignment horizontal="center" vertical="center"/>
      <protection locked="0"/>
    </xf>
    <xf numFmtId="176" fontId="3" fillId="8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66" xfId="0" applyFont="1" applyFill="1" applyBorder="1" applyAlignment="1" applyProtection="1">
      <alignment horizontal="center" vertical="center" shrinkToFit="1"/>
      <protection locked="0"/>
    </xf>
    <xf numFmtId="0" fontId="4" fillId="2" borderId="71" xfId="0" applyFont="1" applyFill="1" applyBorder="1" applyAlignment="1" applyProtection="1">
      <alignment horizontal="center" vertical="center" shrinkToFit="1"/>
      <protection locked="0"/>
    </xf>
    <xf numFmtId="0" fontId="4" fillId="2" borderId="72" xfId="0" applyFont="1" applyFill="1" applyBorder="1" applyAlignment="1" applyProtection="1">
      <alignment horizontal="center" vertical="center" shrinkToFit="1"/>
      <protection locked="0"/>
    </xf>
    <xf numFmtId="0" fontId="4" fillId="2" borderId="73" xfId="0" applyFont="1" applyFill="1" applyBorder="1" applyAlignment="1" applyProtection="1">
      <alignment horizontal="center" vertical="center" shrinkToFit="1"/>
      <protection locked="0"/>
    </xf>
    <xf numFmtId="32" fontId="3" fillId="2" borderId="44" xfId="0" applyNumberFormat="1" applyFont="1" applyFill="1" applyBorder="1" applyAlignment="1" applyProtection="1">
      <alignment horizontal="center" vertical="center"/>
      <protection locked="0"/>
    </xf>
    <xf numFmtId="32" fontId="3" fillId="2" borderId="5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2" fontId="3" fillId="2" borderId="72" xfId="0" applyNumberFormat="1" applyFont="1" applyFill="1" applyBorder="1" applyAlignment="1" applyProtection="1">
      <alignment horizontal="center" vertical="center"/>
      <protection locked="0"/>
    </xf>
    <xf numFmtId="32" fontId="3" fillId="0" borderId="62" xfId="0" applyNumberFormat="1" applyFont="1" applyFill="1" applyBorder="1" applyAlignment="1" applyProtection="1">
      <alignment horizontal="center" vertical="center"/>
    </xf>
    <xf numFmtId="32" fontId="3" fillId="0" borderId="63" xfId="0" applyNumberFormat="1" applyFont="1" applyFill="1" applyBorder="1" applyAlignment="1" applyProtection="1">
      <alignment horizontal="center" vertical="center"/>
    </xf>
    <xf numFmtId="32" fontId="4" fillId="0" borderId="62" xfId="0" applyNumberFormat="1" applyFont="1" applyFill="1" applyBorder="1" applyAlignment="1" applyProtection="1">
      <alignment horizontal="center" vertical="center"/>
    </xf>
    <xf numFmtId="32" fontId="4" fillId="0" borderId="67" xfId="0" applyNumberFormat="1" applyFont="1" applyFill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 shrinkToFit="1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wrapText="1"/>
    </xf>
    <xf numFmtId="0" fontId="32" fillId="0" borderId="62" xfId="0" applyFont="1" applyBorder="1" applyAlignment="1" applyProtection="1">
      <alignment horizontal="center" vertical="center" wrapText="1"/>
    </xf>
    <xf numFmtId="49" fontId="3" fillId="0" borderId="26" xfId="0" quotePrefix="1" applyNumberFormat="1" applyFont="1" applyFill="1" applyBorder="1" applyAlignment="1" applyProtection="1">
      <alignment vertical="center" shrinkToFit="1"/>
      <protection locked="0"/>
    </xf>
    <xf numFmtId="49" fontId="3" fillId="0" borderId="27" xfId="0" quotePrefix="1" applyNumberFormat="1" applyFont="1" applyFill="1" applyBorder="1" applyAlignment="1" applyProtection="1">
      <alignment vertical="center" shrinkToFit="1"/>
      <protection locked="0"/>
    </xf>
    <xf numFmtId="49" fontId="3" fillId="0" borderId="28" xfId="0" quotePrefix="1" applyNumberFormat="1" applyFont="1" applyFill="1" applyBorder="1" applyAlignment="1" applyProtection="1">
      <alignment vertical="center" shrinkToFit="1"/>
      <protection locked="0"/>
    </xf>
    <xf numFmtId="0" fontId="3" fillId="0" borderId="10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2" borderId="89" xfId="0" applyFont="1" applyFill="1" applyBorder="1" applyAlignment="1" applyProtection="1">
      <alignment horizontal="center" vertical="center" shrinkToFit="1"/>
      <protection locked="0"/>
    </xf>
    <xf numFmtId="0" fontId="3" fillId="2" borderId="90" xfId="0" applyFont="1" applyFill="1" applyBorder="1" applyAlignment="1" applyProtection="1">
      <alignment horizontal="center" vertical="center" shrinkToFit="1"/>
      <protection locked="0"/>
    </xf>
    <xf numFmtId="0" fontId="3" fillId="2" borderId="91" xfId="0" applyFont="1" applyFill="1" applyBorder="1" applyAlignment="1" applyProtection="1">
      <alignment horizontal="center" vertical="center" shrinkToFit="1"/>
      <protection locked="0"/>
    </xf>
    <xf numFmtId="0" fontId="15" fillId="0" borderId="63" xfId="0" applyFont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49" fontId="3" fillId="0" borderId="29" xfId="0" applyNumberFormat="1" applyFont="1" applyFill="1" applyBorder="1" applyAlignment="1" applyProtection="1">
      <alignment vertical="center" shrinkToFit="1"/>
      <protection locked="0"/>
    </xf>
    <xf numFmtId="49" fontId="3" fillId="0" borderId="30" xfId="0" applyNumberFormat="1" applyFont="1" applyFill="1" applyBorder="1" applyAlignment="1" applyProtection="1">
      <alignment vertical="center" shrinkToFit="1"/>
      <protection locked="0"/>
    </xf>
    <xf numFmtId="49" fontId="3" fillId="0" borderId="31" xfId="0" applyNumberFormat="1" applyFont="1" applyFill="1" applyBorder="1" applyAlignment="1" applyProtection="1">
      <alignment vertical="center" shrinkToFit="1"/>
      <protection locked="0"/>
    </xf>
    <xf numFmtId="49" fontId="3" fillId="0" borderId="32" xfId="0" applyNumberFormat="1" applyFont="1" applyFill="1" applyBorder="1" applyAlignment="1" applyProtection="1">
      <alignment vertical="center" shrinkToFit="1"/>
      <protection locked="0"/>
    </xf>
    <xf numFmtId="49" fontId="3" fillId="0" borderId="33" xfId="0" applyNumberFormat="1" applyFont="1" applyFill="1" applyBorder="1" applyAlignment="1" applyProtection="1">
      <alignment vertical="center" shrinkToFit="1"/>
      <protection locked="0"/>
    </xf>
    <xf numFmtId="49" fontId="3" fillId="0" borderId="34" xfId="0" applyNumberFormat="1" applyFont="1" applyFill="1" applyBorder="1" applyAlignment="1" applyProtection="1">
      <alignment vertical="center" shrinkToFit="1"/>
      <protection locked="0"/>
    </xf>
    <xf numFmtId="32" fontId="3" fillId="2" borderId="84" xfId="0" applyNumberFormat="1" applyFont="1" applyFill="1" applyBorder="1" applyAlignment="1" applyProtection="1">
      <alignment horizontal="center" vertical="center"/>
      <protection locked="0"/>
    </xf>
    <xf numFmtId="32" fontId="3" fillId="2" borderId="74" xfId="0" applyNumberFormat="1" applyFont="1" applyFill="1" applyBorder="1" applyAlignment="1" applyProtection="1">
      <alignment horizontal="center" vertical="center"/>
      <protection locked="0"/>
    </xf>
    <xf numFmtId="32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176" fontId="2" fillId="4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32" fontId="3" fillId="2" borderId="41" xfId="0" applyNumberFormat="1" applyFont="1" applyFill="1" applyBorder="1" applyAlignment="1" applyProtection="1">
      <alignment horizontal="center" vertical="center"/>
      <protection locked="0"/>
    </xf>
    <xf numFmtId="32" fontId="3" fillId="2" borderId="47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 shrinkToFit="1"/>
    </xf>
    <xf numFmtId="177" fontId="3" fillId="2" borderId="81" xfId="0" applyNumberFormat="1" applyFont="1" applyFill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80" xfId="0" applyFont="1" applyFill="1" applyBorder="1" applyAlignment="1" applyProtection="1">
      <alignment horizontal="center" vertical="center" shrinkToFit="1"/>
    </xf>
    <xf numFmtId="0" fontId="3" fillId="2" borderId="81" xfId="0" applyFont="1" applyFill="1" applyBorder="1" applyAlignment="1" applyProtection="1">
      <alignment horizontal="center" vertical="center" shrinkToFit="1"/>
    </xf>
    <xf numFmtId="0" fontId="3" fillId="2" borderId="80" xfId="0" applyFont="1" applyFill="1" applyBorder="1" applyAlignment="1" applyProtection="1">
      <alignment horizontal="center" vertical="center" shrinkToFit="1"/>
      <protection locked="0"/>
    </xf>
    <xf numFmtId="0" fontId="3" fillId="2" borderId="8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81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/>
    </xf>
    <xf numFmtId="0" fontId="2" fillId="0" borderId="75" xfId="0" applyFont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32" fontId="3" fillId="2" borderId="45" xfId="0" applyNumberFormat="1" applyFont="1" applyFill="1" applyBorder="1" applyAlignment="1" applyProtection="1">
      <alignment horizontal="center" vertical="center"/>
    </xf>
    <xf numFmtId="32" fontId="3" fillId="2" borderId="4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 shrinkToFit="1"/>
    </xf>
    <xf numFmtId="0" fontId="3" fillId="2" borderId="2" xfId="0" applyFont="1" applyFill="1" applyBorder="1" applyAlignment="1" applyProtection="1">
      <alignment horizontal="left" vertical="center" shrinkToFit="1"/>
    </xf>
    <xf numFmtId="0" fontId="3" fillId="2" borderId="17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49" fontId="3" fillId="0" borderId="32" xfId="0" applyNumberFormat="1" applyFont="1" applyFill="1" applyBorder="1" applyAlignment="1" applyProtection="1">
      <alignment vertical="center" shrinkToFit="1"/>
    </xf>
    <xf numFmtId="49" fontId="3" fillId="0" borderId="33" xfId="0" applyNumberFormat="1" applyFont="1" applyFill="1" applyBorder="1" applyAlignment="1" applyProtection="1">
      <alignment vertical="center" shrinkToFit="1"/>
    </xf>
    <xf numFmtId="49" fontId="3" fillId="0" borderId="34" xfId="0" applyNumberFormat="1" applyFont="1" applyFill="1" applyBorder="1" applyAlignment="1" applyProtection="1">
      <alignment vertical="center" shrinkToFi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57" xfId="0" applyFont="1" applyFill="1" applyBorder="1" applyAlignment="1" applyProtection="1">
      <alignment horizontal="center" vertical="center" shrinkToFit="1"/>
    </xf>
    <xf numFmtId="0" fontId="3" fillId="0" borderId="58" xfId="0" applyFont="1" applyFill="1" applyBorder="1" applyAlignment="1" applyProtection="1">
      <alignment horizontal="center" vertical="center" shrinkToFit="1"/>
    </xf>
    <xf numFmtId="0" fontId="3" fillId="0" borderId="59" xfId="0" applyFont="1" applyFill="1" applyBorder="1" applyAlignment="1" applyProtection="1">
      <alignment horizontal="center" vertical="center" shrinkToFit="1"/>
    </xf>
    <xf numFmtId="0" fontId="3" fillId="0" borderId="61" xfId="0" applyFont="1" applyFill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shrinkToFit="1"/>
    </xf>
    <xf numFmtId="0" fontId="3" fillId="2" borderId="27" xfId="0" applyFont="1" applyFill="1" applyBorder="1" applyAlignment="1" applyProtection="1">
      <alignment horizontal="center" vertical="center" shrinkToFit="1"/>
    </xf>
    <xf numFmtId="0" fontId="3" fillId="2" borderId="28" xfId="0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</xf>
    <xf numFmtId="0" fontId="3" fillId="2" borderId="39" xfId="0" applyFont="1" applyFill="1" applyBorder="1" applyAlignment="1" applyProtection="1">
      <alignment horizontal="center" vertical="center" shrinkToFit="1"/>
    </xf>
    <xf numFmtId="0" fontId="3" fillId="2" borderId="82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2" borderId="50" xfId="0" applyFont="1" applyFill="1" applyBorder="1" applyAlignment="1" applyProtection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8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wrapText="1"/>
    </xf>
    <xf numFmtId="49" fontId="3" fillId="0" borderId="29" xfId="0" applyNumberFormat="1" applyFont="1" applyFill="1" applyBorder="1" applyAlignment="1" applyProtection="1">
      <alignment vertical="center" shrinkToFit="1"/>
    </xf>
    <xf numFmtId="49" fontId="3" fillId="0" borderId="30" xfId="0" applyNumberFormat="1" applyFont="1" applyFill="1" applyBorder="1" applyAlignment="1" applyProtection="1">
      <alignment vertical="center" shrinkToFit="1"/>
    </xf>
    <xf numFmtId="49" fontId="3" fillId="0" borderId="31" xfId="0" applyNumberFormat="1" applyFont="1" applyFill="1" applyBorder="1" applyAlignment="1" applyProtection="1">
      <alignment vertical="center" shrinkToFit="1"/>
    </xf>
    <xf numFmtId="32" fontId="3" fillId="2" borderId="44" xfId="0" applyNumberFormat="1" applyFont="1" applyFill="1" applyBorder="1" applyAlignment="1" applyProtection="1">
      <alignment horizontal="center" vertical="center"/>
    </xf>
    <xf numFmtId="49" fontId="3" fillId="0" borderId="26" xfId="0" quotePrefix="1" applyNumberFormat="1" applyFont="1" applyFill="1" applyBorder="1" applyAlignment="1" applyProtection="1">
      <alignment vertical="center" shrinkToFit="1"/>
    </xf>
    <xf numFmtId="49" fontId="3" fillId="0" borderId="27" xfId="0" quotePrefix="1" applyNumberFormat="1" applyFont="1" applyFill="1" applyBorder="1" applyAlignment="1" applyProtection="1">
      <alignment vertical="center" shrinkToFit="1"/>
    </xf>
    <xf numFmtId="49" fontId="3" fillId="0" borderId="28" xfId="0" quotePrefix="1" applyNumberFormat="1" applyFont="1" applyFill="1" applyBorder="1" applyAlignment="1" applyProtection="1">
      <alignment vertical="center" shrinkToFit="1"/>
    </xf>
    <xf numFmtId="0" fontId="17" fillId="2" borderId="8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32" fontId="3" fillId="2" borderId="41" xfId="0" applyNumberFormat="1" applyFont="1" applyFill="1" applyBorder="1" applyAlignment="1" applyProtection="1">
      <alignment horizontal="center" vertical="center"/>
    </xf>
    <xf numFmtId="32" fontId="3" fillId="2" borderId="42" xfId="0" applyNumberFormat="1" applyFont="1" applyFill="1" applyBorder="1" applyAlignment="1" applyProtection="1">
      <alignment horizontal="center" vertical="center"/>
    </xf>
    <xf numFmtId="32" fontId="3" fillId="2" borderId="4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</xf>
    <xf numFmtId="176" fontId="2" fillId="4" borderId="0" xfId="0" applyNumberFormat="1" applyFont="1" applyFill="1" applyAlignment="1" applyProtection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/>
    </xf>
    <xf numFmtId="176" fontId="3" fillId="2" borderId="2" xfId="0" applyNumberFormat="1" applyFont="1" applyFill="1" applyBorder="1" applyAlignment="1" applyProtection="1">
      <alignment horizontal="center" vertical="center"/>
    </xf>
    <xf numFmtId="176" fontId="3" fillId="2" borderId="17" xfId="0" applyNumberFormat="1" applyFont="1" applyFill="1" applyBorder="1" applyAlignment="1" applyProtection="1">
      <alignment horizontal="center" vertical="center"/>
    </xf>
    <xf numFmtId="176" fontId="3" fillId="8" borderId="8" xfId="0" applyNumberFormat="1" applyFont="1" applyFill="1" applyBorder="1" applyAlignment="1" applyProtection="1">
      <alignment horizontal="center" vertical="center"/>
    </xf>
    <xf numFmtId="176" fontId="3" fillId="8" borderId="2" xfId="0" applyNumberFormat="1" applyFont="1" applyFill="1" applyBorder="1" applyAlignment="1" applyProtection="1">
      <alignment horizontal="center" vertical="center"/>
    </xf>
    <xf numFmtId="176" fontId="3" fillId="8" borderId="17" xfId="0" applyNumberFormat="1" applyFont="1" applyFill="1" applyBorder="1" applyAlignment="1" applyProtection="1">
      <alignment horizontal="center" vertical="center"/>
    </xf>
    <xf numFmtId="0" fontId="3" fillId="0" borderId="94" xfId="0" applyFont="1" applyFill="1" applyBorder="1" applyAlignment="1" applyProtection="1">
      <alignment horizontal="center" vertical="center" shrinkToFit="1"/>
      <protection locked="0"/>
    </xf>
    <xf numFmtId="0" fontId="5" fillId="0" borderId="96" xfId="0" applyFont="1" applyFill="1" applyBorder="1" applyAlignment="1" applyProtection="1">
      <alignment horizontal="center" vertical="center"/>
    </xf>
    <xf numFmtId="0" fontId="5" fillId="0" borderId="97" xfId="0" applyFont="1" applyFill="1" applyBorder="1" applyAlignment="1" applyProtection="1">
      <alignment horizontal="center" vertical="center"/>
    </xf>
    <xf numFmtId="0" fontId="5" fillId="0" borderId="98" xfId="0" applyFont="1" applyFill="1" applyBorder="1" applyAlignment="1" applyProtection="1">
      <alignment horizontal="center" vertical="center"/>
    </xf>
    <xf numFmtId="0" fontId="5" fillId="0" borderId="99" xfId="0" applyFont="1" applyFill="1" applyBorder="1" applyAlignment="1" applyProtection="1">
      <alignment horizontal="center" vertical="center"/>
    </xf>
    <xf numFmtId="0" fontId="3" fillId="2" borderId="77" xfId="0" applyFont="1" applyFill="1" applyBorder="1" applyAlignment="1" applyProtection="1">
      <alignment horizontal="center" vertical="center" shrinkToFit="1"/>
      <protection locked="0"/>
    </xf>
    <xf numFmtId="0" fontId="3" fillId="0" borderId="88" xfId="0" applyFont="1" applyFill="1" applyBorder="1" applyAlignment="1" applyProtection="1">
      <alignment horizontal="center" vertical="center" shrinkToFit="1"/>
      <protection locked="0"/>
    </xf>
    <xf numFmtId="0" fontId="2" fillId="0" borderId="93" xfId="0" applyFont="1" applyFill="1" applyBorder="1" applyAlignment="1" applyProtection="1">
      <alignment horizontal="center" vertical="center" shrinkToFit="1"/>
      <protection locked="0"/>
    </xf>
    <xf numFmtId="0" fontId="2" fillId="0" borderId="86" xfId="0" applyFont="1" applyFill="1" applyBorder="1" applyAlignment="1" applyProtection="1">
      <alignment horizontal="center" vertical="center" shrinkToFit="1"/>
      <protection locked="0"/>
    </xf>
    <xf numFmtId="0" fontId="3" fillId="2" borderId="94" xfId="0" applyFont="1" applyFill="1" applyBorder="1" applyAlignment="1" applyProtection="1">
      <alignment horizontal="center" vertical="center"/>
    </xf>
    <xf numFmtId="0" fontId="3" fillId="2" borderId="95" xfId="0" applyFont="1" applyFill="1" applyBorder="1" applyAlignment="1" applyProtection="1">
      <alignment horizontal="center" vertical="center"/>
    </xf>
    <xf numFmtId="0" fontId="3" fillId="2" borderId="88" xfId="0" applyFont="1" applyFill="1" applyBorder="1" applyAlignment="1" applyProtection="1">
      <alignment horizontal="center" vertical="center"/>
    </xf>
    <xf numFmtId="0" fontId="3" fillId="2" borderId="87" xfId="0" applyFont="1" applyFill="1" applyBorder="1" applyAlignment="1" applyProtection="1">
      <alignment horizontal="center" vertical="center"/>
    </xf>
    <xf numFmtId="0" fontId="5" fillId="2" borderId="96" xfId="0" applyFont="1" applyFill="1" applyBorder="1" applyAlignment="1" applyProtection="1">
      <alignment horizontal="center" vertical="center"/>
    </xf>
    <xf numFmtId="0" fontId="5" fillId="2" borderId="97" xfId="0" applyFont="1" applyFill="1" applyBorder="1" applyAlignment="1" applyProtection="1">
      <alignment horizontal="center" vertical="center"/>
    </xf>
    <xf numFmtId="0" fontId="5" fillId="2" borderId="98" xfId="0" applyFont="1" applyFill="1" applyBorder="1" applyAlignment="1" applyProtection="1">
      <alignment horizontal="center" vertical="center"/>
    </xf>
    <xf numFmtId="0" fontId="5" fillId="2" borderId="99" xfId="0" applyFont="1" applyFill="1" applyBorder="1" applyAlignment="1" applyProtection="1">
      <alignment horizontal="center" vertical="center"/>
    </xf>
    <xf numFmtId="0" fontId="3" fillId="2" borderId="100" xfId="0" applyFont="1" applyFill="1" applyBorder="1" applyAlignment="1" applyProtection="1">
      <alignment horizontal="center" vertical="center" shrinkToFit="1"/>
      <protection locked="0"/>
    </xf>
    <xf numFmtId="177" fontId="3" fillId="0" borderId="93" xfId="0" applyNumberFormat="1" applyFont="1" applyFill="1" applyBorder="1" applyAlignment="1" applyProtection="1">
      <alignment horizontal="center" vertical="center" shrinkToFit="1"/>
    </xf>
    <xf numFmtId="177" fontId="3" fillId="0" borderId="95" xfId="0" applyNumberFormat="1" applyFont="1" applyFill="1" applyBorder="1" applyAlignment="1" applyProtection="1">
      <alignment horizontal="center" vertical="center" shrinkToFit="1"/>
    </xf>
    <xf numFmtId="177" fontId="3" fillId="0" borderId="86" xfId="0" applyNumberFormat="1" applyFont="1" applyFill="1" applyBorder="1" applyAlignment="1" applyProtection="1">
      <alignment horizontal="center" vertical="center" shrinkToFit="1"/>
    </xf>
    <xf numFmtId="177" fontId="3" fillId="0" borderId="87" xfId="0" applyNumberFormat="1" applyFont="1" applyFill="1" applyBorder="1" applyAlignment="1" applyProtection="1">
      <alignment horizontal="center" vertical="center" shrinkToFit="1"/>
    </xf>
    <xf numFmtId="0" fontId="3" fillId="0" borderId="89" xfId="0" applyFont="1" applyFill="1" applyBorder="1" applyAlignment="1" applyProtection="1">
      <alignment horizontal="center" vertical="center" shrinkToFit="1"/>
      <protection locked="0"/>
    </xf>
    <xf numFmtId="0" fontId="3" fillId="0" borderId="90" xfId="0" applyFont="1" applyFill="1" applyBorder="1" applyAlignment="1" applyProtection="1">
      <alignment horizontal="center" vertical="center" shrinkToFit="1"/>
      <protection locked="0"/>
    </xf>
    <xf numFmtId="0" fontId="3" fillId="0" borderId="100" xfId="0" applyFont="1" applyFill="1" applyBorder="1" applyAlignment="1" applyProtection="1">
      <alignment horizontal="center" vertical="center" shrinkToFit="1"/>
      <protection locked="0"/>
    </xf>
    <xf numFmtId="0" fontId="3" fillId="0" borderId="91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left"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left" vertical="center" wrapText="1"/>
    </xf>
    <xf numFmtId="0" fontId="20" fillId="0" borderId="25" xfId="0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76" xfId="0" applyFont="1" applyFill="1" applyBorder="1" applyAlignment="1" applyProtection="1">
      <alignment horizontal="center" vertical="center" shrinkToFit="1"/>
    </xf>
    <xf numFmtId="0" fontId="3" fillId="2" borderId="76" xfId="0" applyFont="1" applyFill="1" applyBorder="1" applyAlignment="1" applyProtection="1">
      <alignment horizontal="center" vertical="center" shrinkToFit="1"/>
      <protection locked="0"/>
    </xf>
    <xf numFmtId="0" fontId="3" fillId="0" borderId="8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177" fontId="3" fillId="2" borderId="37" xfId="0" applyNumberFormat="1" applyFont="1" applyFill="1" applyBorder="1" applyAlignment="1" applyProtection="1">
      <alignment horizontal="center" vertical="center" shrinkToFit="1"/>
    </xf>
    <xf numFmtId="177" fontId="3" fillId="2" borderId="76" xfId="0" applyNumberFormat="1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13" fillId="5" borderId="3" xfId="0" applyFont="1" applyFill="1" applyBorder="1" applyAlignment="1">
      <alignment horizontal="center" vertical="center" wrapText="1" shrinkToFit="1"/>
    </xf>
    <xf numFmtId="0" fontId="13" fillId="5" borderId="55" xfId="0" applyFont="1" applyFill="1" applyBorder="1" applyAlignment="1">
      <alignment horizontal="center" vertical="center" wrapText="1" shrinkToFit="1"/>
    </xf>
    <xf numFmtId="0" fontId="13" fillId="5" borderId="56" xfId="0" applyFont="1" applyFill="1" applyBorder="1" applyAlignment="1">
      <alignment horizontal="center" vertical="center" wrapText="1" shrinkToFi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76" fontId="13" fillId="5" borderId="3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_Sheet2" xfId="3"/>
  </cellStyles>
  <dxfs count="289"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ont>
        <color theme="2" tint="-0.499984740745262"/>
      </font>
      <numFmt numFmtId="178" formatCode=";;;&quot;hh:mm&quot;"/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/>
      </font>
      <numFmt numFmtId="181" formatCode=";;;&quot;入力してください&quot;"/>
    </dxf>
    <dxf>
      <font>
        <color theme="1"/>
      </font>
      <numFmt numFmtId="181" formatCode=";;;&quot;入力してください&quot;"/>
    </dxf>
    <dxf>
      <font>
        <color theme="2" tint="-0.499984740745262"/>
      </font>
      <numFmt numFmtId="180" formatCode=";;;&quot;yyyy/mm/dd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2" tint="-0.499984740745262"/>
      </font>
      <numFmt numFmtId="180" formatCode=";;;&quot;yyyy/mm/dd&quot;"/>
    </dxf>
    <dxf>
      <font>
        <color theme="0"/>
      </font>
      <fill>
        <patternFill patternType="none">
          <bgColor auto="1"/>
        </patternFill>
      </fill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ont>
        <color theme="2" tint="-0.499984740745262"/>
      </font>
      <numFmt numFmtId="179" formatCode=";;;&quot;選択してください&quot;"/>
    </dxf>
    <dxf>
      <font>
        <color theme="1"/>
      </font>
      <numFmt numFmtId="179" formatCode=";;;&quot;選択してください&quot;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P73"/>
  <sheetViews>
    <sheetView tabSelected="1" view="pageBreakPreview" zoomScaleNormal="100" zoomScaleSheetLayoutView="100" workbookViewId="0">
      <selection activeCell="F8" sqref="F8"/>
    </sheetView>
  </sheetViews>
  <sheetFormatPr defaultColWidth="9" defaultRowHeight="13.2" x14ac:dyDescent="0.2"/>
  <cols>
    <col min="1" max="40" width="2.6640625" style="6" customWidth="1"/>
    <col min="41" max="16384" width="9" style="6"/>
  </cols>
  <sheetData>
    <row r="1" spans="1:36" ht="15" customHeight="1" x14ac:dyDescent="0.2">
      <c r="A1" s="5"/>
      <c r="B1" s="5"/>
      <c r="C1" s="5"/>
      <c r="D1" s="5"/>
      <c r="W1" s="7"/>
      <c r="X1" s="7"/>
      <c r="AA1" s="8" t="s">
        <v>51</v>
      </c>
      <c r="AB1" s="333" t="s">
        <v>426</v>
      </c>
      <c r="AC1" s="333"/>
      <c r="AD1" s="333"/>
      <c r="AE1" s="333"/>
      <c r="AF1" s="333"/>
      <c r="AG1" s="333"/>
      <c r="AH1" s="333"/>
      <c r="AI1" s="333"/>
      <c r="AJ1" s="333"/>
    </row>
    <row r="2" spans="1:36" ht="15" customHeight="1" x14ac:dyDescent="0.2">
      <c r="A2" s="35" t="s">
        <v>5</v>
      </c>
      <c r="B2" s="5"/>
      <c r="C2" s="10"/>
      <c r="D2" s="10"/>
      <c r="E2" s="10"/>
      <c r="F2" s="10"/>
      <c r="G2" s="10"/>
    </row>
    <row r="3" spans="1:36" ht="15" customHeight="1" x14ac:dyDescent="0.2">
      <c r="A3" s="9"/>
      <c r="B3" s="5"/>
      <c r="C3" s="10"/>
      <c r="D3" s="10"/>
      <c r="E3" s="10"/>
      <c r="F3" s="10"/>
      <c r="G3" s="10"/>
    </row>
    <row r="4" spans="1:36" ht="15" customHeight="1" x14ac:dyDescent="0.2">
      <c r="M4" s="197" t="s">
        <v>11</v>
      </c>
      <c r="N4" s="197"/>
      <c r="O4" s="197"/>
      <c r="P4" s="197"/>
      <c r="Q4" s="226" t="s">
        <v>426</v>
      </c>
      <c r="R4" s="226"/>
      <c r="S4" s="226"/>
      <c r="T4" s="226"/>
      <c r="U4" s="226"/>
      <c r="V4" s="226"/>
      <c r="W4" s="226"/>
      <c r="X4" s="226"/>
      <c r="Y4" s="197" t="s">
        <v>1</v>
      </c>
      <c r="Z4" s="197"/>
      <c r="AA4" s="197"/>
      <c r="AB4" s="197"/>
      <c r="AC4" s="204" t="s">
        <v>428</v>
      </c>
      <c r="AD4" s="204"/>
      <c r="AE4" s="204"/>
      <c r="AF4" s="204"/>
      <c r="AG4" s="204"/>
      <c r="AH4" s="204"/>
      <c r="AI4" s="204"/>
      <c r="AJ4" s="204"/>
    </row>
    <row r="5" spans="1:36" ht="15" customHeight="1" x14ac:dyDescent="0.2">
      <c r="M5" s="197" t="s">
        <v>2</v>
      </c>
      <c r="N5" s="197"/>
      <c r="O5" s="197"/>
      <c r="P5" s="197"/>
      <c r="Q5" s="203"/>
      <c r="R5" s="204"/>
      <c r="S5" s="204"/>
      <c r="T5" s="204"/>
      <c r="U5" s="204"/>
      <c r="V5" s="204"/>
      <c r="W5" s="204"/>
      <c r="X5" s="204"/>
      <c r="Y5" s="218" t="s">
        <v>99</v>
      </c>
      <c r="Z5" s="218"/>
      <c r="AA5" s="218"/>
      <c r="AB5" s="218"/>
      <c r="AC5" s="204"/>
      <c r="AD5" s="204"/>
      <c r="AE5" s="204"/>
      <c r="AF5" s="204"/>
      <c r="AG5" s="204"/>
      <c r="AH5" s="204"/>
      <c r="AI5" s="204"/>
      <c r="AJ5" s="204"/>
    </row>
    <row r="6" spans="1:36" ht="15" customHeight="1" x14ac:dyDescent="0.2"/>
    <row r="7" spans="1:36" ht="15.75" customHeight="1" x14ac:dyDescent="0.2">
      <c r="A7" s="202" t="s">
        <v>120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</row>
    <row r="8" spans="1:36" ht="1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ht="15" customHeight="1" x14ac:dyDescent="0.2">
      <c r="A9" s="208" t="s">
        <v>50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</row>
    <row r="10" spans="1:36" ht="15" customHeight="1" thickBo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33" t="s">
        <v>6</v>
      </c>
      <c r="U10" s="12"/>
      <c r="V10" s="12"/>
      <c r="W10" s="12"/>
      <c r="X10" s="12"/>
      <c r="Y10" s="12"/>
      <c r="Z10" s="12"/>
      <c r="AA10" s="13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15" customHeight="1" x14ac:dyDescent="0.2">
      <c r="A11" s="209" t="s">
        <v>10</v>
      </c>
      <c r="B11" s="210"/>
      <c r="C11" s="210"/>
      <c r="D11" s="210"/>
      <c r="E11" s="210"/>
      <c r="F11" s="211"/>
      <c r="G11" s="269" t="s">
        <v>458</v>
      </c>
      <c r="H11" s="270"/>
      <c r="I11" s="270"/>
      <c r="J11" s="270"/>
      <c r="K11" s="270"/>
      <c r="L11" s="271"/>
      <c r="M11" s="260" t="str">
        <f>IF($G$11="人事課予算","","予算単位コード")</f>
        <v>予算単位コード</v>
      </c>
      <c r="N11" s="261"/>
      <c r="O11" s="261"/>
      <c r="P11" s="262"/>
      <c r="Q11" s="257" t="str">
        <f>IF($G$11="人事課予算","","入力してください")</f>
        <v>入力してください</v>
      </c>
      <c r="R11" s="258"/>
      <c r="S11" s="258"/>
      <c r="T11" s="258"/>
      <c r="U11" s="280"/>
      <c r="V11" s="254" t="str">
        <f>IF($G$11="人事課予算","","予算単位名称")</f>
        <v>予算単位名称</v>
      </c>
      <c r="W11" s="255"/>
      <c r="X11" s="255"/>
      <c r="Y11" s="256"/>
      <c r="Z11" s="257" t="str">
        <f>IF(OR($M$11="",$Q$11="入力してください"),"",VLOOKUP($Q$11,部署一覧表※変更しないでください!$A:$B,2,FALSE))</f>
        <v/>
      </c>
      <c r="AA11" s="258"/>
      <c r="AB11" s="258"/>
      <c r="AC11" s="258"/>
      <c r="AD11" s="258"/>
      <c r="AE11" s="258"/>
      <c r="AF11" s="258"/>
      <c r="AG11" s="258"/>
      <c r="AH11" s="258"/>
      <c r="AI11" s="258"/>
      <c r="AJ11" s="259"/>
    </row>
    <row r="12" spans="1:36" ht="15" customHeight="1" x14ac:dyDescent="0.2">
      <c r="A12" s="205" t="str">
        <f>IF($G$11="人事課予算","","目的コード")</f>
        <v>目的コード</v>
      </c>
      <c r="B12" s="206"/>
      <c r="C12" s="206"/>
      <c r="D12" s="206"/>
      <c r="E12" s="206"/>
      <c r="F12" s="207"/>
      <c r="G12" s="272" t="str">
        <f>IF($G$11="人事課予算","","入力してください")</f>
        <v>入力してください</v>
      </c>
      <c r="H12" s="273"/>
      <c r="I12" s="273"/>
      <c r="J12" s="273"/>
      <c r="K12" s="273"/>
      <c r="L12" s="274"/>
      <c r="M12" s="240" t="str">
        <f>IF($G$11="人事課予算","","目的名称")</f>
        <v>目的名称</v>
      </c>
      <c r="N12" s="241"/>
      <c r="O12" s="241"/>
      <c r="P12" s="242"/>
      <c r="Q12" s="243" t="s">
        <v>458</v>
      </c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5"/>
    </row>
    <row r="13" spans="1:36" ht="15" customHeight="1" x14ac:dyDescent="0.2">
      <c r="A13" s="205" t="s">
        <v>20</v>
      </c>
      <c r="B13" s="206"/>
      <c r="C13" s="206"/>
      <c r="D13" s="206"/>
      <c r="E13" s="206"/>
      <c r="F13" s="207"/>
      <c r="G13" s="249" t="s">
        <v>458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1"/>
    </row>
    <row r="14" spans="1:36" ht="15" customHeight="1" x14ac:dyDescent="0.2">
      <c r="A14" s="205" t="s">
        <v>395</v>
      </c>
      <c r="B14" s="206"/>
      <c r="C14" s="206"/>
      <c r="D14" s="206"/>
      <c r="E14" s="206"/>
      <c r="F14" s="207"/>
      <c r="G14" s="249" t="s">
        <v>458</v>
      </c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1"/>
    </row>
    <row r="15" spans="1:36" ht="15" customHeight="1" x14ac:dyDescent="0.2">
      <c r="A15" s="205" t="s">
        <v>100</v>
      </c>
      <c r="B15" s="206"/>
      <c r="C15" s="206"/>
      <c r="D15" s="206"/>
      <c r="E15" s="206"/>
      <c r="F15" s="207"/>
      <c r="G15" s="249" t="s">
        <v>428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1"/>
    </row>
    <row r="16" spans="1:36" ht="15" customHeight="1" x14ac:dyDescent="0.2">
      <c r="A16" s="212" t="s">
        <v>12</v>
      </c>
      <c r="B16" s="213"/>
      <c r="C16" s="213"/>
      <c r="D16" s="213"/>
      <c r="E16" s="213"/>
      <c r="F16" s="214"/>
      <c r="G16" s="263" t="s">
        <v>394</v>
      </c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5"/>
    </row>
    <row r="17" spans="1:42" ht="15" customHeight="1" x14ac:dyDescent="0.2">
      <c r="A17" s="215"/>
      <c r="B17" s="216"/>
      <c r="C17" s="216"/>
      <c r="D17" s="216"/>
      <c r="E17" s="216"/>
      <c r="F17" s="217"/>
      <c r="G17" s="266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8"/>
    </row>
    <row r="18" spans="1:42" ht="15" customHeight="1" x14ac:dyDescent="0.2">
      <c r="A18" s="212" t="s">
        <v>28</v>
      </c>
      <c r="B18" s="213"/>
      <c r="C18" s="213"/>
      <c r="D18" s="213"/>
      <c r="E18" s="213"/>
      <c r="F18" s="214"/>
      <c r="G18" s="252" t="s">
        <v>49</v>
      </c>
      <c r="H18" s="197"/>
      <c r="I18" s="197"/>
      <c r="J18" s="253"/>
      <c r="K18" s="281" t="s">
        <v>458</v>
      </c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14" t="s">
        <v>85</v>
      </c>
      <c r="Y18" s="282" t="s">
        <v>458</v>
      </c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3"/>
    </row>
    <row r="19" spans="1:42" ht="15" customHeight="1" x14ac:dyDescent="0.2">
      <c r="A19" s="227"/>
      <c r="B19" s="228"/>
      <c r="C19" s="228"/>
      <c r="D19" s="228"/>
      <c r="E19" s="228"/>
      <c r="F19" s="229"/>
      <c r="G19" s="252" t="s">
        <v>121</v>
      </c>
      <c r="H19" s="197"/>
      <c r="I19" s="197"/>
      <c r="J19" s="253"/>
      <c r="K19" s="284" t="s">
        <v>452</v>
      </c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91" t="s">
        <v>85</v>
      </c>
      <c r="Y19" s="285" t="s">
        <v>452</v>
      </c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6"/>
    </row>
    <row r="20" spans="1:42" ht="15" customHeight="1" x14ac:dyDescent="0.2">
      <c r="A20" s="215"/>
      <c r="B20" s="216"/>
      <c r="C20" s="216"/>
      <c r="D20" s="216"/>
      <c r="E20" s="216"/>
      <c r="F20" s="217"/>
      <c r="G20" s="240" t="s">
        <v>13</v>
      </c>
      <c r="H20" s="241"/>
      <c r="I20" s="241"/>
      <c r="J20" s="241"/>
      <c r="K20" s="241"/>
      <c r="L20" s="241"/>
      <c r="M20" s="241"/>
      <c r="N20" s="242"/>
      <c r="O20" s="249" t="s">
        <v>458</v>
      </c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1"/>
    </row>
    <row r="21" spans="1:42" ht="40.5" customHeight="1" x14ac:dyDescent="0.2">
      <c r="A21" s="230" t="s">
        <v>146</v>
      </c>
      <c r="B21" s="231"/>
      <c r="C21" s="231"/>
      <c r="D21" s="231"/>
      <c r="E21" s="231"/>
      <c r="F21" s="232"/>
      <c r="G21" s="275" t="s">
        <v>27</v>
      </c>
      <c r="H21" s="276"/>
      <c r="I21" s="243" t="s">
        <v>458</v>
      </c>
      <c r="J21" s="244"/>
      <c r="K21" s="244"/>
      <c r="L21" s="244"/>
      <c r="M21" s="248"/>
      <c r="N21" s="277" t="s">
        <v>21</v>
      </c>
      <c r="O21" s="278"/>
      <c r="P21" s="278"/>
      <c r="Q21" s="278"/>
      <c r="R21" s="278"/>
      <c r="S21" s="278"/>
      <c r="T21" s="279"/>
      <c r="U21" s="349" t="s">
        <v>458</v>
      </c>
      <c r="V21" s="350"/>
      <c r="W21" s="350"/>
      <c r="X21" s="351"/>
      <c r="Y21" s="275" t="s">
        <v>83</v>
      </c>
      <c r="Z21" s="309"/>
      <c r="AA21" s="309"/>
      <c r="AB21" s="309"/>
      <c r="AC21" s="309"/>
      <c r="AD21" s="309"/>
      <c r="AE21" s="276"/>
      <c r="AF21" s="243" t="s">
        <v>458</v>
      </c>
      <c r="AG21" s="244"/>
      <c r="AH21" s="248"/>
      <c r="AI21" s="246" t="str">
        <f>IF($I$21="固定制","時間",IF($I$21="シフト制","時間以内",""))</f>
        <v/>
      </c>
      <c r="AJ21" s="247"/>
      <c r="AM21" s="15"/>
      <c r="AN21" s="295"/>
      <c r="AO21" s="295"/>
      <c r="AP21" s="40"/>
    </row>
    <row r="22" spans="1:42" ht="21.75" customHeight="1" x14ac:dyDescent="0.2">
      <c r="A22" s="233"/>
      <c r="B22" s="234"/>
      <c r="C22" s="234"/>
      <c r="D22" s="234"/>
      <c r="E22" s="234"/>
      <c r="F22" s="235"/>
      <c r="G22" s="219" t="s">
        <v>86</v>
      </c>
      <c r="H22" s="220"/>
      <c r="I22" s="184" t="s">
        <v>46</v>
      </c>
      <c r="J22" s="184"/>
      <c r="K22" s="184"/>
      <c r="L22" s="184"/>
      <c r="M22" s="239" t="s">
        <v>134</v>
      </c>
      <c r="N22" s="239"/>
      <c r="O22" s="239"/>
      <c r="P22" s="239"/>
      <c r="Q22" s="239"/>
      <c r="R22" s="37" t="s">
        <v>0</v>
      </c>
      <c r="S22" s="38" t="s">
        <v>42</v>
      </c>
      <c r="T22" s="38" t="s">
        <v>22</v>
      </c>
      <c r="U22" s="38" t="s">
        <v>23</v>
      </c>
      <c r="V22" s="38" t="s">
        <v>24</v>
      </c>
      <c r="W22" s="38" t="s">
        <v>25</v>
      </c>
      <c r="X22" s="39" t="s">
        <v>135</v>
      </c>
      <c r="Y22" s="298" t="s">
        <v>43</v>
      </c>
      <c r="Z22" s="297"/>
      <c r="AA22" s="297"/>
      <c r="AB22" s="297"/>
      <c r="AC22" s="297" t="s">
        <v>44</v>
      </c>
      <c r="AD22" s="297"/>
      <c r="AE22" s="297"/>
      <c r="AF22" s="297"/>
      <c r="AG22" s="299" t="s">
        <v>45</v>
      </c>
      <c r="AH22" s="299"/>
      <c r="AI22" s="299"/>
      <c r="AJ22" s="300"/>
    </row>
    <row r="23" spans="1:42" ht="15" customHeight="1" x14ac:dyDescent="0.2">
      <c r="A23" s="233"/>
      <c r="B23" s="234"/>
      <c r="C23" s="234"/>
      <c r="D23" s="234"/>
      <c r="E23" s="234"/>
      <c r="F23" s="235"/>
      <c r="G23" s="221"/>
      <c r="H23" s="222"/>
      <c r="I23" s="223" t="s">
        <v>458</v>
      </c>
      <c r="J23" s="224"/>
      <c r="K23" s="224"/>
      <c r="L23" s="225"/>
      <c r="M23" s="305"/>
      <c r="N23" s="306"/>
      <c r="O23" s="306"/>
      <c r="P23" s="306"/>
      <c r="Q23" s="307"/>
      <c r="R23" s="68"/>
      <c r="S23" s="138"/>
      <c r="T23" s="69"/>
      <c r="U23" s="69"/>
      <c r="V23" s="70"/>
      <c r="W23" s="70"/>
      <c r="X23" s="71"/>
      <c r="Y23" s="352" t="s">
        <v>458</v>
      </c>
      <c r="Z23" s="200"/>
      <c r="AA23" s="200"/>
      <c r="AB23" s="353"/>
      <c r="AC23" s="200" t="s">
        <v>458</v>
      </c>
      <c r="AD23" s="200"/>
      <c r="AE23" s="200"/>
      <c r="AF23" s="200"/>
      <c r="AG23" s="200" t="s">
        <v>458</v>
      </c>
      <c r="AH23" s="200"/>
      <c r="AI23" s="200"/>
      <c r="AJ23" s="201"/>
    </row>
    <row r="24" spans="1:42" ht="15" customHeight="1" x14ac:dyDescent="0.2">
      <c r="A24" s="233"/>
      <c r="B24" s="234"/>
      <c r="C24" s="234"/>
      <c r="D24" s="234"/>
      <c r="E24" s="234"/>
      <c r="F24" s="235"/>
      <c r="G24" s="221"/>
      <c r="H24" s="222"/>
      <c r="I24" s="287" t="s">
        <v>394</v>
      </c>
      <c r="J24" s="288"/>
      <c r="K24" s="288"/>
      <c r="L24" s="289"/>
      <c r="M24" s="317"/>
      <c r="N24" s="318"/>
      <c r="O24" s="318"/>
      <c r="P24" s="318"/>
      <c r="Q24" s="319"/>
      <c r="R24" s="72"/>
      <c r="S24" s="73"/>
      <c r="T24" s="73"/>
      <c r="U24" s="73"/>
      <c r="V24" s="74"/>
      <c r="W24" s="74"/>
      <c r="X24" s="75"/>
      <c r="Y24" s="293" t="s">
        <v>426</v>
      </c>
      <c r="Z24" s="198"/>
      <c r="AA24" s="198"/>
      <c r="AB24" s="294"/>
      <c r="AC24" s="198" t="s">
        <v>426</v>
      </c>
      <c r="AD24" s="198"/>
      <c r="AE24" s="198"/>
      <c r="AF24" s="198"/>
      <c r="AG24" s="198" t="s">
        <v>426</v>
      </c>
      <c r="AH24" s="198"/>
      <c r="AI24" s="198"/>
      <c r="AJ24" s="199"/>
    </row>
    <row r="25" spans="1:42" ht="15" customHeight="1" x14ac:dyDescent="0.2">
      <c r="A25" s="233"/>
      <c r="B25" s="234"/>
      <c r="C25" s="234"/>
      <c r="D25" s="234"/>
      <c r="E25" s="234"/>
      <c r="F25" s="235"/>
      <c r="G25" s="221"/>
      <c r="H25" s="222"/>
      <c r="I25" s="330" t="s">
        <v>406</v>
      </c>
      <c r="J25" s="331"/>
      <c r="K25" s="331"/>
      <c r="L25" s="332"/>
      <c r="M25" s="317"/>
      <c r="N25" s="318"/>
      <c r="O25" s="318"/>
      <c r="P25" s="318"/>
      <c r="Q25" s="319"/>
      <c r="R25" s="72"/>
      <c r="S25" s="73"/>
      <c r="T25" s="73"/>
      <c r="U25" s="73"/>
      <c r="V25" s="74"/>
      <c r="W25" s="74"/>
      <c r="X25" s="75"/>
      <c r="Y25" s="293" t="s">
        <v>426</v>
      </c>
      <c r="Z25" s="198"/>
      <c r="AA25" s="198"/>
      <c r="AB25" s="294"/>
      <c r="AC25" s="198" t="s">
        <v>426</v>
      </c>
      <c r="AD25" s="198"/>
      <c r="AE25" s="198"/>
      <c r="AF25" s="198"/>
      <c r="AG25" s="198" t="s">
        <v>426</v>
      </c>
      <c r="AH25" s="198"/>
      <c r="AI25" s="198"/>
      <c r="AJ25" s="199"/>
    </row>
    <row r="26" spans="1:42" ht="15" customHeight="1" x14ac:dyDescent="0.2">
      <c r="A26" s="233"/>
      <c r="B26" s="234"/>
      <c r="C26" s="234"/>
      <c r="D26" s="234"/>
      <c r="E26" s="234"/>
      <c r="F26" s="235"/>
      <c r="G26" s="221"/>
      <c r="H26" s="222"/>
      <c r="I26" s="287" t="s">
        <v>406</v>
      </c>
      <c r="J26" s="288"/>
      <c r="K26" s="288"/>
      <c r="L26" s="289"/>
      <c r="M26" s="317"/>
      <c r="N26" s="318"/>
      <c r="O26" s="318"/>
      <c r="P26" s="318"/>
      <c r="Q26" s="319"/>
      <c r="R26" s="72"/>
      <c r="S26" s="73"/>
      <c r="T26" s="73"/>
      <c r="U26" s="73"/>
      <c r="V26" s="74"/>
      <c r="W26" s="74"/>
      <c r="X26" s="75"/>
      <c r="Y26" s="293" t="s">
        <v>426</v>
      </c>
      <c r="Z26" s="198"/>
      <c r="AA26" s="198"/>
      <c r="AB26" s="294"/>
      <c r="AC26" s="198" t="s">
        <v>426</v>
      </c>
      <c r="AD26" s="198"/>
      <c r="AE26" s="198"/>
      <c r="AF26" s="198"/>
      <c r="AG26" s="198" t="s">
        <v>426</v>
      </c>
      <c r="AH26" s="198"/>
      <c r="AI26" s="198"/>
      <c r="AJ26" s="199"/>
    </row>
    <row r="27" spans="1:42" ht="15" customHeight="1" x14ac:dyDescent="0.2">
      <c r="A27" s="233"/>
      <c r="B27" s="234"/>
      <c r="C27" s="234"/>
      <c r="D27" s="234"/>
      <c r="E27" s="234"/>
      <c r="F27" s="235"/>
      <c r="G27" s="221"/>
      <c r="H27" s="222"/>
      <c r="I27" s="290" t="s">
        <v>406</v>
      </c>
      <c r="J27" s="291"/>
      <c r="K27" s="291"/>
      <c r="L27" s="292"/>
      <c r="M27" s="320"/>
      <c r="N27" s="321"/>
      <c r="O27" s="321"/>
      <c r="P27" s="321"/>
      <c r="Q27" s="322"/>
      <c r="R27" s="76"/>
      <c r="S27" s="74"/>
      <c r="T27" s="74"/>
      <c r="U27" s="73"/>
      <c r="V27" s="73"/>
      <c r="W27" s="74"/>
      <c r="X27" s="75"/>
      <c r="Y27" s="323" t="s">
        <v>426</v>
      </c>
      <c r="Z27" s="324"/>
      <c r="AA27" s="324"/>
      <c r="AB27" s="325"/>
      <c r="AC27" s="296" t="s">
        <v>426</v>
      </c>
      <c r="AD27" s="296"/>
      <c r="AE27" s="296"/>
      <c r="AF27" s="296"/>
      <c r="AG27" s="198" t="s">
        <v>426</v>
      </c>
      <c r="AH27" s="198"/>
      <c r="AI27" s="198"/>
      <c r="AJ27" s="199"/>
    </row>
    <row r="28" spans="1:42" ht="15" customHeight="1" x14ac:dyDescent="0.2">
      <c r="A28" s="236"/>
      <c r="B28" s="237"/>
      <c r="C28" s="237"/>
      <c r="D28" s="237"/>
      <c r="E28" s="237"/>
      <c r="F28" s="238"/>
      <c r="G28" s="327" t="s">
        <v>101</v>
      </c>
      <c r="H28" s="328"/>
      <c r="I28" s="328"/>
      <c r="J28" s="328"/>
      <c r="K28" s="328"/>
      <c r="L28" s="329"/>
      <c r="M28" s="249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1"/>
      <c r="AM28" s="16"/>
      <c r="AN28" s="17"/>
      <c r="AO28" s="17"/>
      <c r="AP28" s="17"/>
    </row>
    <row r="29" spans="1:42" ht="30" customHeight="1" x14ac:dyDescent="0.2">
      <c r="A29" s="212" t="s">
        <v>47</v>
      </c>
      <c r="B29" s="213"/>
      <c r="C29" s="213"/>
      <c r="D29" s="213"/>
      <c r="E29" s="213"/>
      <c r="F29" s="214"/>
      <c r="G29" s="314" t="s">
        <v>29</v>
      </c>
      <c r="H29" s="315"/>
      <c r="I29" s="315"/>
      <c r="J29" s="316" t="s">
        <v>131</v>
      </c>
      <c r="K29" s="316"/>
      <c r="L29" s="316" t="s">
        <v>212</v>
      </c>
      <c r="M29" s="316"/>
      <c r="N29" s="316" t="s">
        <v>4</v>
      </c>
      <c r="O29" s="316"/>
      <c r="P29" s="316"/>
      <c r="Q29" s="316"/>
      <c r="R29" s="301" t="s">
        <v>3</v>
      </c>
      <c r="S29" s="301"/>
      <c r="T29" s="301"/>
      <c r="U29" s="303" t="s">
        <v>396</v>
      </c>
      <c r="V29" s="304"/>
      <c r="W29" s="301" t="s">
        <v>133</v>
      </c>
      <c r="X29" s="301"/>
      <c r="Y29" s="301"/>
      <c r="Z29" s="301"/>
      <c r="AA29" s="308" t="s">
        <v>444</v>
      </c>
      <c r="AB29" s="326"/>
      <c r="AC29" s="326"/>
      <c r="AD29" s="326"/>
      <c r="AE29" s="326"/>
      <c r="AF29" s="308" t="s">
        <v>445</v>
      </c>
      <c r="AG29" s="309"/>
      <c r="AH29" s="309"/>
      <c r="AI29" s="309"/>
      <c r="AJ29" s="310"/>
    </row>
    <row r="30" spans="1:42" ht="9.6" customHeight="1" x14ac:dyDescent="0.2">
      <c r="A30" s="227"/>
      <c r="B30" s="228"/>
      <c r="C30" s="228"/>
      <c r="D30" s="228"/>
      <c r="E30" s="228"/>
      <c r="F30" s="229"/>
      <c r="G30" s="177" t="s">
        <v>458</v>
      </c>
      <c r="H30" s="178"/>
      <c r="I30" s="174"/>
      <c r="J30" s="175" t="s">
        <v>394</v>
      </c>
      <c r="K30" s="176"/>
      <c r="L30" s="173" t="s">
        <v>458</v>
      </c>
      <c r="M30" s="174"/>
      <c r="N30" s="179"/>
      <c r="O30" s="179"/>
      <c r="P30" s="179"/>
      <c r="Q30" s="180"/>
      <c r="R30" s="302"/>
      <c r="S30" s="179"/>
      <c r="T30" s="179"/>
      <c r="U30" s="171" t="s">
        <v>458</v>
      </c>
      <c r="V30" s="172"/>
      <c r="W30" s="143" t="s">
        <v>458</v>
      </c>
      <c r="X30" s="143"/>
      <c r="Y30" s="143"/>
      <c r="Z30" s="144"/>
      <c r="AA30" s="145"/>
      <c r="AB30" s="146"/>
      <c r="AC30" s="146"/>
      <c r="AD30" s="146"/>
      <c r="AE30" s="147"/>
      <c r="AF30" s="145"/>
      <c r="AG30" s="146"/>
      <c r="AH30" s="146"/>
      <c r="AI30" s="146"/>
      <c r="AJ30" s="148"/>
    </row>
    <row r="31" spans="1:42" ht="15" customHeight="1" x14ac:dyDescent="0.2">
      <c r="A31" s="227"/>
      <c r="B31" s="228"/>
      <c r="C31" s="228"/>
      <c r="D31" s="228"/>
      <c r="E31" s="228"/>
      <c r="F31" s="229"/>
      <c r="G31" s="177"/>
      <c r="H31" s="178"/>
      <c r="I31" s="174"/>
      <c r="J31" s="175"/>
      <c r="K31" s="176"/>
      <c r="L31" s="173"/>
      <c r="M31" s="174"/>
      <c r="N31" s="179"/>
      <c r="O31" s="179"/>
      <c r="P31" s="179"/>
      <c r="Q31" s="180"/>
      <c r="R31" s="302"/>
      <c r="S31" s="179"/>
      <c r="T31" s="179"/>
      <c r="U31" s="171"/>
      <c r="V31" s="172"/>
      <c r="W31" s="143"/>
      <c r="X31" s="143"/>
      <c r="Y31" s="143"/>
      <c r="Z31" s="144"/>
      <c r="AA31" s="311"/>
      <c r="AB31" s="312"/>
      <c r="AC31" s="312"/>
      <c r="AD31" s="312"/>
      <c r="AE31" s="312"/>
      <c r="AF31" s="311"/>
      <c r="AG31" s="312"/>
      <c r="AH31" s="312"/>
      <c r="AI31" s="312"/>
      <c r="AJ31" s="313"/>
    </row>
    <row r="32" spans="1:42" ht="9.6" customHeight="1" x14ac:dyDescent="0.2">
      <c r="A32" s="227"/>
      <c r="B32" s="228"/>
      <c r="C32" s="228"/>
      <c r="D32" s="228"/>
      <c r="E32" s="228"/>
      <c r="F32" s="229"/>
      <c r="G32" s="167" t="s">
        <v>458</v>
      </c>
      <c r="H32" s="168"/>
      <c r="I32" s="168"/>
      <c r="J32" s="156" t="s">
        <v>426</v>
      </c>
      <c r="K32" s="157"/>
      <c r="L32" s="152" t="s">
        <v>458</v>
      </c>
      <c r="M32" s="153"/>
      <c r="N32" s="165"/>
      <c r="O32" s="165"/>
      <c r="P32" s="165"/>
      <c r="Q32" s="181"/>
      <c r="R32" s="165"/>
      <c r="S32" s="165"/>
      <c r="T32" s="165"/>
      <c r="U32" s="161" t="s">
        <v>458</v>
      </c>
      <c r="V32" s="162"/>
      <c r="W32" s="139" t="s">
        <v>458</v>
      </c>
      <c r="X32" s="139"/>
      <c r="Y32" s="139"/>
      <c r="Z32" s="140"/>
      <c r="AA32" s="145"/>
      <c r="AB32" s="146"/>
      <c r="AC32" s="146"/>
      <c r="AD32" s="146"/>
      <c r="AE32" s="147"/>
      <c r="AF32" s="145"/>
      <c r="AG32" s="146"/>
      <c r="AH32" s="146"/>
      <c r="AI32" s="146"/>
      <c r="AJ32" s="148"/>
    </row>
    <row r="33" spans="1:36" ht="15" customHeight="1" x14ac:dyDescent="0.2">
      <c r="A33" s="227"/>
      <c r="B33" s="228"/>
      <c r="C33" s="228"/>
      <c r="D33" s="228"/>
      <c r="E33" s="228"/>
      <c r="F33" s="229"/>
      <c r="G33" s="169"/>
      <c r="H33" s="170"/>
      <c r="I33" s="170"/>
      <c r="J33" s="158"/>
      <c r="K33" s="159"/>
      <c r="L33" s="154"/>
      <c r="M33" s="155"/>
      <c r="N33" s="166"/>
      <c r="O33" s="166"/>
      <c r="P33" s="166"/>
      <c r="Q33" s="182"/>
      <c r="R33" s="166"/>
      <c r="S33" s="166"/>
      <c r="T33" s="166"/>
      <c r="U33" s="163"/>
      <c r="V33" s="164"/>
      <c r="W33" s="141"/>
      <c r="X33" s="141"/>
      <c r="Y33" s="141"/>
      <c r="Z33" s="142"/>
      <c r="AA33" s="311"/>
      <c r="AB33" s="312"/>
      <c r="AC33" s="312"/>
      <c r="AD33" s="312"/>
      <c r="AE33" s="312"/>
      <c r="AF33" s="311"/>
      <c r="AG33" s="312"/>
      <c r="AH33" s="312"/>
      <c r="AI33" s="312"/>
      <c r="AJ33" s="313"/>
    </row>
    <row r="34" spans="1:36" ht="9.6" customHeight="1" x14ac:dyDescent="0.2">
      <c r="A34" s="227"/>
      <c r="B34" s="228"/>
      <c r="C34" s="228"/>
      <c r="D34" s="228"/>
      <c r="E34" s="228"/>
      <c r="F34" s="229"/>
      <c r="G34" s="177" t="s">
        <v>458</v>
      </c>
      <c r="H34" s="178"/>
      <c r="I34" s="178"/>
      <c r="J34" s="175" t="s">
        <v>426</v>
      </c>
      <c r="K34" s="176"/>
      <c r="L34" s="173" t="s">
        <v>458</v>
      </c>
      <c r="M34" s="174"/>
      <c r="N34" s="179"/>
      <c r="O34" s="179"/>
      <c r="P34" s="179"/>
      <c r="Q34" s="180"/>
      <c r="R34" s="165"/>
      <c r="S34" s="165"/>
      <c r="T34" s="165"/>
      <c r="U34" s="171" t="s">
        <v>458</v>
      </c>
      <c r="V34" s="172"/>
      <c r="W34" s="143" t="s">
        <v>458</v>
      </c>
      <c r="X34" s="143"/>
      <c r="Y34" s="143"/>
      <c r="Z34" s="144"/>
      <c r="AA34" s="149"/>
      <c r="AB34" s="150"/>
      <c r="AC34" s="150"/>
      <c r="AD34" s="150"/>
      <c r="AE34" s="151"/>
      <c r="AF34" s="149"/>
      <c r="AG34" s="150"/>
      <c r="AH34" s="150"/>
      <c r="AI34" s="150"/>
      <c r="AJ34" s="160"/>
    </row>
    <row r="35" spans="1:36" ht="15" customHeight="1" x14ac:dyDescent="0.2">
      <c r="A35" s="227"/>
      <c r="B35" s="228"/>
      <c r="C35" s="228"/>
      <c r="D35" s="228"/>
      <c r="E35" s="228"/>
      <c r="F35" s="229"/>
      <c r="G35" s="177"/>
      <c r="H35" s="178"/>
      <c r="I35" s="178"/>
      <c r="J35" s="175"/>
      <c r="K35" s="176"/>
      <c r="L35" s="173"/>
      <c r="M35" s="174"/>
      <c r="N35" s="179"/>
      <c r="O35" s="179"/>
      <c r="P35" s="179"/>
      <c r="Q35" s="180"/>
      <c r="R35" s="166"/>
      <c r="S35" s="166"/>
      <c r="T35" s="166"/>
      <c r="U35" s="171"/>
      <c r="V35" s="172"/>
      <c r="W35" s="143"/>
      <c r="X35" s="143"/>
      <c r="Y35" s="143"/>
      <c r="Z35" s="144"/>
      <c r="AA35" s="311"/>
      <c r="AB35" s="312"/>
      <c r="AC35" s="312"/>
      <c r="AD35" s="312"/>
      <c r="AE35" s="312"/>
      <c r="AF35" s="311"/>
      <c r="AG35" s="312"/>
      <c r="AH35" s="312"/>
      <c r="AI35" s="312"/>
      <c r="AJ35" s="313"/>
    </row>
    <row r="36" spans="1:36" ht="9.6" customHeight="1" x14ac:dyDescent="0.2">
      <c r="A36" s="227"/>
      <c r="B36" s="228"/>
      <c r="C36" s="228"/>
      <c r="D36" s="228"/>
      <c r="E36" s="228"/>
      <c r="F36" s="229"/>
      <c r="G36" s="167" t="s">
        <v>458</v>
      </c>
      <c r="H36" s="168"/>
      <c r="I36" s="168"/>
      <c r="J36" s="156" t="s">
        <v>426</v>
      </c>
      <c r="K36" s="157"/>
      <c r="L36" s="152" t="s">
        <v>458</v>
      </c>
      <c r="M36" s="153"/>
      <c r="N36" s="165"/>
      <c r="O36" s="165"/>
      <c r="P36" s="165"/>
      <c r="Q36" s="181"/>
      <c r="R36" s="165"/>
      <c r="S36" s="165"/>
      <c r="T36" s="165"/>
      <c r="U36" s="161" t="s">
        <v>458</v>
      </c>
      <c r="V36" s="162"/>
      <c r="W36" s="139" t="s">
        <v>458</v>
      </c>
      <c r="X36" s="139"/>
      <c r="Y36" s="139"/>
      <c r="Z36" s="140"/>
      <c r="AA36" s="145"/>
      <c r="AB36" s="146"/>
      <c r="AC36" s="146"/>
      <c r="AD36" s="146"/>
      <c r="AE36" s="147"/>
      <c r="AF36" s="145"/>
      <c r="AG36" s="146"/>
      <c r="AH36" s="146"/>
      <c r="AI36" s="146"/>
      <c r="AJ36" s="148"/>
    </row>
    <row r="37" spans="1:36" ht="15" customHeight="1" x14ac:dyDescent="0.2">
      <c r="A37" s="227"/>
      <c r="B37" s="228"/>
      <c r="C37" s="228"/>
      <c r="D37" s="228"/>
      <c r="E37" s="228"/>
      <c r="F37" s="229"/>
      <c r="G37" s="169"/>
      <c r="H37" s="170"/>
      <c r="I37" s="170"/>
      <c r="J37" s="158"/>
      <c r="K37" s="159"/>
      <c r="L37" s="154"/>
      <c r="M37" s="155"/>
      <c r="N37" s="166"/>
      <c r="O37" s="166"/>
      <c r="P37" s="166"/>
      <c r="Q37" s="182"/>
      <c r="R37" s="166"/>
      <c r="S37" s="166"/>
      <c r="T37" s="166"/>
      <c r="U37" s="163"/>
      <c r="V37" s="164"/>
      <c r="W37" s="141"/>
      <c r="X37" s="141"/>
      <c r="Y37" s="141"/>
      <c r="Z37" s="142"/>
      <c r="AA37" s="311"/>
      <c r="AB37" s="312"/>
      <c r="AC37" s="312"/>
      <c r="AD37" s="312"/>
      <c r="AE37" s="312"/>
      <c r="AF37" s="311"/>
      <c r="AG37" s="312"/>
      <c r="AH37" s="312"/>
      <c r="AI37" s="312"/>
      <c r="AJ37" s="313"/>
    </row>
    <row r="38" spans="1:36" ht="9.6" customHeight="1" x14ac:dyDescent="0.2">
      <c r="A38" s="227"/>
      <c r="B38" s="228"/>
      <c r="C38" s="228"/>
      <c r="D38" s="228"/>
      <c r="E38" s="228"/>
      <c r="F38" s="229"/>
      <c r="G38" s="177" t="s">
        <v>458</v>
      </c>
      <c r="H38" s="178"/>
      <c r="I38" s="178"/>
      <c r="J38" s="175" t="s">
        <v>426</v>
      </c>
      <c r="K38" s="176"/>
      <c r="L38" s="173" t="s">
        <v>458</v>
      </c>
      <c r="M38" s="174"/>
      <c r="N38" s="179"/>
      <c r="O38" s="179"/>
      <c r="P38" s="179"/>
      <c r="Q38" s="180"/>
      <c r="R38" s="165"/>
      <c r="S38" s="165"/>
      <c r="T38" s="165"/>
      <c r="U38" s="171" t="s">
        <v>458</v>
      </c>
      <c r="V38" s="172"/>
      <c r="W38" s="143" t="s">
        <v>458</v>
      </c>
      <c r="X38" s="143"/>
      <c r="Y38" s="143"/>
      <c r="Z38" s="144"/>
      <c r="AA38" s="149"/>
      <c r="AB38" s="150"/>
      <c r="AC38" s="150"/>
      <c r="AD38" s="150"/>
      <c r="AE38" s="151"/>
      <c r="AF38" s="149"/>
      <c r="AG38" s="150"/>
      <c r="AH38" s="150"/>
      <c r="AI38" s="150"/>
      <c r="AJ38" s="160"/>
    </row>
    <row r="39" spans="1:36" ht="15" customHeight="1" x14ac:dyDescent="0.2">
      <c r="A39" s="227"/>
      <c r="B39" s="228"/>
      <c r="C39" s="228"/>
      <c r="D39" s="228"/>
      <c r="E39" s="228"/>
      <c r="F39" s="229"/>
      <c r="G39" s="177"/>
      <c r="H39" s="178"/>
      <c r="I39" s="178"/>
      <c r="J39" s="175"/>
      <c r="K39" s="176"/>
      <c r="L39" s="173"/>
      <c r="M39" s="174"/>
      <c r="N39" s="179"/>
      <c r="O39" s="179"/>
      <c r="P39" s="179"/>
      <c r="Q39" s="180"/>
      <c r="R39" s="166"/>
      <c r="S39" s="166"/>
      <c r="T39" s="166"/>
      <c r="U39" s="171"/>
      <c r="V39" s="172"/>
      <c r="W39" s="143"/>
      <c r="X39" s="143"/>
      <c r="Y39" s="143"/>
      <c r="Z39" s="144"/>
      <c r="AA39" s="311"/>
      <c r="AB39" s="312"/>
      <c r="AC39" s="312"/>
      <c r="AD39" s="312"/>
      <c r="AE39" s="312"/>
      <c r="AF39" s="311"/>
      <c r="AG39" s="312"/>
      <c r="AH39" s="312"/>
      <c r="AI39" s="312"/>
      <c r="AJ39" s="313"/>
    </row>
    <row r="40" spans="1:36" ht="9.6" customHeight="1" x14ac:dyDescent="0.2">
      <c r="A40" s="227"/>
      <c r="B40" s="228"/>
      <c r="C40" s="228"/>
      <c r="D40" s="228"/>
      <c r="E40" s="228"/>
      <c r="F40" s="229"/>
      <c r="G40" s="167" t="s">
        <v>458</v>
      </c>
      <c r="H40" s="168"/>
      <c r="I40" s="153"/>
      <c r="J40" s="156" t="s">
        <v>426</v>
      </c>
      <c r="K40" s="157"/>
      <c r="L40" s="152" t="s">
        <v>458</v>
      </c>
      <c r="M40" s="153"/>
      <c r="N40" s="165"/>
      <c r="O40" s="165"/>
      <c r="P40" s="165"/>
      <c r="Q40" s="181"/>
      <c r="R40" s="165"/>
      <c r="S40" s="165"/>
      <c r="T40" s="165"/>
      <c r="U40" s="161" t="s">
        <v>458</v>
      </c>
      <c r="V40" s="162"/>
      <c r="W40" s="139" t="s">
        <v>458</v>
      </c>
      <c r="X40" s="139"/>
      <c r="Y40" s="139"/>
      <c r="Z40" s="140"/>
      <c r="AA40" s="145"/>
      <c r="AB40" s="146"/>
      <c r="AC40" s="146"/>
      <c r="AD40" s="146"/>
      <c r="AE40" s="147"/>
      <c r="AF40" s="145"/>
      <c r="AG40" s="146"/>
      <c r="AH40" s="146"/>
      <c r="AI40" s="146"/>
      <c r="AJ40" s="148"/>
    </row>
    <row r="41" spans="1:36" ht="15" customHeight="1" x14ac:dyDescent="0.2">
      <c r="A41" s="227"/>
      <c r="B41" s="228"/>
      <c r="C41" s="228"/>
      <c r="D41" s="228"/>
      <c r="E41" s="228"/>
      <c r="F41" s="229"/>
      <c r="G41" s="169"/>
      <c r="H41" s="170"/>
      <c r="I41" s="155"/>
      <c r="J41" s="158"/>
      <c r="K41" s="159"/>
      <c r="L41" s="154"/>
      <c r="M41" s="155"/>
      <c r="N41" s="166"/>
      <c r="O41" s="166"/>
      <c r="P41" s="166"/>
      <c r="Q41" s="182"/>
      <c r="R41" s="166"/>
      <c r="S41" s="166"/>
      <c r="T41" s="166"/>
      <c r="U41" s="163"/>
      <c r="V41" s="164"/>
      <c r="W41" s="141"/>
      <c r="X41" s="141"/>
      <c r="Y41" s="141"/>
      <c r="Z41" s="142"/>
      <c r="AA41" s="311"/>
      <c r="AB41" s="312"/>
      <c r="AC41" s="312"/>
      <c r="AD41" s="312"/>
      <c r="AE41" s="312"/>
      <c r="AF41" s="311"/>
      <c r="AG41" s="312"/>
      <c r="AH41" s="312"/>
      <c r="AI41" s="312"/>
      <c r="AJ41" s="313"/>
    </row>
    <row r="42" spans="1:36" ht="9.6" customHeight="1" x14ac:dyDescent="0.2">
      <c r="A42" s="227"/>
      <c r="B42" s="228"/>
      <c r="C42" s="228"/>
      <c r="D42" s="228"/>
      <c r="E42" s="228"/>
      <c r="F42" s="229"/>
      <c r="G42" s="177" t="s">
        <v>458</v>
      </c>
      <c r="H42" s="178"/>
      <c r="I42" s="178"/>
      <c r="J42" s="175" t="s">
        <v>426</v>
      </c>
      <c r="K42" s="176"/>
      <c r="L42" s="173" t="s">
        <v>458</v>
      </c>
      <c r="M42" s="174"/>
      <c r="N42" s="179"/>
      <c r="O42" s="179"/>
      <c r="P42" s="179"/>
      <c r="Q42" s="180"/>
      <c r="R42" s="165"/>
      <c r="S42" s="165"/>
      <c r="T42" s="165"/>
      <c r="U42" s="171" t="s">
        <v>458</v>
      </c>
      <c r="V42" s="172"/>
      <c r="W42" s="143" t="s">
        <v>458</v>
      </c>
      <c r="X42" s="143"/>
      <c r="Y42" s="143"/>
      <c r="Z42" s="144"/>
      <c r="AA42" s="149"/>
      <c r="AB42" s="150"/>
      <c r="AC42" s="150"/>
      <c r="AD42" s="150"/>
      <c r="AE42" s="151"/>
      <c r="AF42" s="149"/>
      <c r="AG42" s="150"/>
      <c r="AH42" s="150"/>
      <c r="AI42" s="150"/>
      <c r="AJ42" s="160"/>
    </row>
    <row r="43" spans="1:36" ht="15" customHeight="1" x14ac:dyDescent="0.2">
      <c r="A43" s="227"/>
      <c r="B43" s="228"/>
      <c r="C43" s="228"/>
      <c r="D43" s="228"/>
      <c r="E43" s="228"/>
      <c r="F43" s="229"/>
      <c r="G43" s="177"/>
      <c r="H43" s="178"/>
      <c r="I43" s="178"/>
      <c r="J43" s="175"/>
      <c r="K43" s="176"/>
      <c r="L43" s="173"/>
      <c r="M43" s="174"/>
      <c r="N43" s="179"/>
      <c r="O43" s="179"/>
      <c r="P43" s="179"/>
      <c r="Q43" s="180"/>
      <c r="R43" s="166"/>
      <c r="S43" s="166"/>
      <c r="T43" s="166"/>
      <c r="U43" s="171"/>
      <c r="V43" s="172"/>
      <c r="W43" s="143"/>
      <c r="X43" s="143"/>
      <c r="Y43" s="143"/>
      <c r="Z43" s="144"/>
      <c r="AA43" s="311"/>
      <c r="AB43" s="312"/>
      <c r="AC43" s="312"/>
      <c r="AD43" s="312"/>
      <c r="AE43" s="312"/>
      <c r="AF43" s="311"/>
      <c r="AG43" s="312"/>
      <c r="AH43" s="312"/>
      <c r="AI43" s="312"/>
      <c r="AJ43" s="313"/>
    </row>
    <row r="44" spans="1:36" ht="9.6" customHeight="1" x14ac:dyDescent="0.2">
      <c r="A44" s="227"/>
      <c r="B44" s="228"/>
      <c r="C44" s="228"/>
      <c r="D44" s="228"/>
      <c r="E44" s="228"/>
      <c r="F44" s="229"/>
      <c r="G44" s="167" t="s">
        <v>458</v>
      </c>
      <c r="H44" s="168"/>
      <c r="I44" s="168"/>
      <c r="J44" s="156" t="s">
        <v>426</v>
      </c>
      <c r="K44" s="157"/>
      <c r="L44" s="152" t="s">
        <v>458</v>
      </c>
      <c r="M44" s="153"/>
      <c r="N44" s="165"/>
      <c r="O44" s="165"/>
      <c r="P44" s="165"/>
      <c r="Q44" s="181"/>
      <c r="R44" s="165"/>
      <c r="S44" s="165"/>
      <c r="T44" s="165"/>
      <c r="U44" s="161" t="s">
        <v>458</v>
      </c>
      <c r="V44" s="162"/>
      <c r="W44" s="139" t="s">
        <v>458</v>
      </c>
      <c r="X44" s="139"/>
      <c r="Y44" s="139"/>
      <c r="Z44" s="140"/>
      <c r="AA44" s="145"/>
      <c r="AB44" s="146"/>
      <c r="AC44" s="146"/>
      <c r="AD44" s="146"/>
      <c r="AE44" s="147"/>
      <c r="AF44" s="145"/>
      <c r="AG44" s="146"/>
      <c r="AH44" s="146"/>
      <c r="AI44" s="146"/>
      <c r="AJ44" s="148"/>
    </row>
    <row r="45" spans="1:36" ht="15" customHeight="1" x14ac:dyDescent="0.2">
      <c r="A45" s="227"/>
      <c r="B45" s="228"/>
      <c r="C45" s="228"/>
      <c r="D45" s="228"/>
      <c r="E45" s="228"/>
      <c r="F45" s="229"/>
      <c r="G45" s="169"/>
      <c r="H45" s="170"/>
      <c r="I45" s="170"/>
      <c r="J45" s="158"/>
      <c r="K45" s="159"/>
      <c r="L45" s="154"/>
      <c r="M45" s="155"/>
      <c r="N45" s="166"/>
      <c r="O45" s="166"/>
      <c r="P45" s="166"/>
      <c r="Q45" s="182"/>
      <c r="R45" s="166"/>
      <c r="S45" s="166"/>
      <c r="T45" s="166"/>
      <c r="U45" s="163"/>
      <c r="V45" s="164"/>
      <c r="W45" s="141"/>
      <c r="X45" s="141"/>
      <c r="Y45" s="141"/>
      <c r="Z45" s="142"/>
      <c r="AA45" s="311"/>
      <c r="AB45" s="312"/>
      <c r="AC45" s="312"/>
      <c r="AD45" s="312"/>
      <c r="AE45" s="312"/>
      <c r="AF45" s="311"/>
      <c r="AG45" s="312"/>
      <c r="AH45" s="312"/>
      <c r="AI45" s="312"/>
      <c r="AJ45" s="313"/>
    </row>
    <row r="46" spans="1:36" ht="9.6" customHeight="1" x14ac:dyDescent="0.2">
      <c r="A46" s="227"/>
      <c r="B46" s="228"/>
      <c r="C46" s="228"/>
      <c r="D46" s="228"/>
      <c r="E46" s="228"/>
      <c r="F46" s="229"/>
      <c r="G46" s="177" t="s">
        <v>458</v>
      </c>
      <c r="H46" s="178"/>
      <c r="I46" s="178"/>
      <c r="J46" s="175" t="s">
        <v>426</v>
      </c>
      <c r="K46" s="176"/>
      <c r="L46" s="173" t="s">
        <v>458</v>
      </c>
      <c r="M46" s="174"/>
      <c r="N46" s="179" t="s">
        <v>458</v>
      </c>
      <c r="O46" s="179"/>
      <c r="P46" s="179"/>
      <c r="Q46" s="180"/>
      <c r="R46" s="165"/>
      <c r="S46" s="165"/>
      <c r="T46" s="165"/>
      <c r="U46" s="171" t="s">
        <v>458</v>
      </c>
      <c r="V46" s="172"/>
      <c r="W46" s="143" t="s">
        <v>458</v>
      </c>
      <c r="X46" s="143"/>
      <c r="Y46" s="143"/>
      <c r="Z46" s="144"/>
      <c r="AA46" s="149"/>
      <c r="AB46" s="150"/>
      <c r="AC46" s="150"/>
      <c r="AD46" s="150"/>
      <c r="AE46" s="151"/>
      <c r="AF46" s="149"/>
      <c r="AG46" s="150"/>
      <c r="AH46" s="150"/>
      <c r="AI46" s="150"/>
      <c r="AJ46" s="160"/>
    </row>
    <row r="47" spans="1:36" ht="15" customHeight="1" x14ac:dyDescent="0.2">
      <c r="A47" s="227"/>
      <c r="B47" s="228"/>
      <c r="C47" s="228"/>
      <c r="D47" s="228"/>
      <c r="E47" s="228"/>
      <c r="F47" s="229"/>
      <c r="G47" s="177"/>
      <c r="H47" s="178"/>
      <c r="I47" s="178"/>
      <c r="J47" s="175"/>
      <c r="K47" s="176"/>
      <c r="L47" s="173"/>
      <c r="M47" s="174"/>
      <c r="N47" s="179"/>
      <c r="O47" s="179"/>
      <c r="P47" s="179"/>
      <c r="Q47" s="180"/>
      <c r="R47" s="166"/>
      <c r="S47" s="166"/>
      <c r="T47" s="166"/>
      <c r="U47" s="171"/>
      <c r="V47" s="172"/>
      <c r="W47" s="143"/>
      <c r="X47" s="143"/>
      <c r="Y47" s="143"/>
      <c r="Z47" s="144"/>
      <c r="AA47" s="311"/>
      <c r="AB47" s="312"/>
      <c r="AC47" s="312"/>
      <c r="AD47" s="312"/>
      <c r="AE47" s="312"/>
      <c r="AF47" s="311"/>
      <c r="AG47" s="312"/>
      <c r="AH47" s="312"/>
      <c r="AI47" s="312"/>
      <c r="AJ47" s="313"/>
    </row>
    <row r="48" spans="1:36" ht="9.6" customHeight="1" x14ac:dyDescent="0.2">
      <c r="A48" s="227"/>
      <c r="B48" s="228"/>
      <c r="C48" s="228"/>
      <c r="D48" s="228"/>
      <c r="E48" s="228"/>
      <c r="F48" s="229"/>
      <c r="G48" s="167" t="s">
        <v>458</v>
      </c>
      <c r="H48" s="168"/>
      <c r="I48" s="168"/>
      <c r="J48" s="156" t="s">
        <v>426</v>
      </c>
      <c r="K48" s="157"/>
      <c r="L48" s="152" t="s">
        <v>458</v>
      </c>
      <c r="M48" s="153"/>
      <c r="N48" s="165" t="s">
        <v>458</v>
      </c>
      <c r="O48" s="165"/>
      <c r="P48" s="165"/>
      <c r="Q48" s="181"/>
      <c r="R48" s="165"/>
      <c r="S48" s="165"/>
      <c r="T48" s="165"/>
      <c r="U48" s="161" t="s">
        <v>458</v>
      </c>
      <c r="V48" s="162"/>
      <c r="W48" s="139" t="s">
        <v>458</v>
      </c>
      <c r="X48" s="139"/>
      <c r="Y48" s="139"/>
      <c r="Z48" s="140"/>
      <c r="AA48" s="145" t="s">
        <v>458</v>
      </c>
      <c r="AB48" s="146"/>
      <c r="AC48" s="146"/>
      <c r="AD48" s="146"/>
      <c r="AE48" s="147"/>
      <c r="AF48" s="145" t="s">
        <v>458</v>
      </c>
      <c r="AG48" s="146"/>
      <c r="AH48" s="146"/>
      <c r="AI48" s="146"/>
      <c r="AJ48" s="148"/>
    </row>
    <row r="49" spans="1:39" ht="15" customHeight="1" x14ac:dyDescent="0.2">
      <c r="A49" s="215"/>
      <c r="B49" s="216"/>
      <c r="C49" s="216"/>
      <c r="D49" s="216"/>
      <c r="E49" s="216"/>
      <c r="F49" s="217"/>
      <c r="G49" s="362"/>
      <c r="H49" s="363"/>
      <c r="I49" s="363"/>
      <c r="J49" s="364"/>
      <c r="K49" s="365"/>
      <c r="L49" s="366"/>
      <c r="M49" s="367"/>
      <c r="N49" s="368"/>
      <c r="O49" s="368"/>
      <c r="P49" s="368"/>
      <c r="Q49" s="369"/>
      <c r="R49" s="166"/>
      <c r="S49" s="166"/>
      <c r="T49" s="166"/>
      <c r="U49" s="195"/>
      <c r="V49" s="196"/>
      <c r="W49" s="354"/>
      <c r="X49" s="354"/>
      <c r="Y49" s="354"/>
      <c r="Z49" s="355"/>
      <c r="AA49" s="311"/>
      <c r="AB49" s="312"/>
      <c r="AC49" s="312"/>
      <c r="AD49" s="312"/>
      <c r="AE49" s="312"/>
      <c r="AF49" s="311"/>
      <c r="AG49" s="312"/>
      <c r="AH49" s="312"/>
      <c r="AI49" s="312"/>
      <c r="AJ49" s="313"/>
    </row>
    <row r="50" spans="1:39" ht="15" customHeight="1" x14ac:dyDescent="0.2">
      <c r="A50" s="212" t="s">
        <v>18</v>
      </c>
      <c r="B50" s="213"/>
      <c r="C50" s="213"/>
      <c r="D50" s="213"/>
      <c r="E50" s="213"/>
      <c r="F50" s="214"/>
      <c r="G50" s="263" t="s">
        <v>394</v>
      </c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5"/>
    </row>
    <row r="51" spans="1:39" ht="13.8" thickBot="1" x14ac:dyDescent="0.25">
      <c r="A51" s="356"/>
      <c r="B51" s="357"/>
      <c r="C51" s="357"/>
      <c r="D51" s="357"/>
      <c r="E51" s="357"/>
      <c r="F51" s="358"/>
      <c r="G51" s="359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0"/>
      <c r="AG51" s="360"/>
      <c r="AH51" s="360"/>
      <c r="AI51" s="360"/>
      <c r="AJ51" s="361"/>
    </row>
    <row r="52" spans="1:39" ht="13.5" customHeight="1" x14ac:dyDescent="0.2"/>
    <row r="53" spans="1:39" x14ac:dyDescent="0.2">
      <c r="U53" s="193" t="s">
        <v>8</v>
      </c>
      <c r="V53" s="193"/>
      <c r="W53" s="193"/>
      <c r="X53" s="193"/>
      <c r="Y53" s="193"/>
      <c r="Z53" s="184" t="s">
        <v>55</v>
      </c>
      <c r="AA53" s="184"/>
      <c r="AB53" s="184"/>
      <c r="AC53" s="184"/>
      <c r="AD53" s="184"/>
      <c r="AE53" s="193" t="s">
        <v>7</v>
      </c>
      <c r="AF53" s="193"/>
      <c r="AG53" s="193"/>
      <c r="AH53" s="193"/>
      <c r="AI53" s="193"/>
    </row>
    <row r="54" spans="1:39" x14ac:dyDescent="0.2">
      <c r="U54" s="183"/>
      <c r="V54" s="183"/>
      <c r="W54" s="183"/>
      <c r="X54" s="183"/>
      <c r="Y54" s="183"/>
      <c r="Z54" s="185"/>
      <c r="AA54" s="185"/>
      <c r="AB54" s="185"/>
      <c r="AC54" s="185"/>
      <c r="AD54" s="185"/>
      <c r="AE54" s="183"/>
      <c r="AF54" s="183"/>
      <c r="AG54" s="183"/>
      <c r="AH54" s="183"/>
      <c r="AI54" s="183"/>
    </row>
    <row r="55" spans="1:39" x14ac:dyDescent="0.2">
      <c r="U55" s="183"/>
      <c r="V55" s="183"/>
      <c r="W55" s="183"/>
      <c r="X55" s="183"/>
      <c r="Y55" s="183"/>
      <c r="Z55" s="185"/>
      <c r="AA55" s="185"/>
      <c r="AB55" s="185"/>
      <c r="AC55" s="185"/>
      <c r="AD55" s="185"/>
      <c r="AE55" s="183"/>
      <c r="AF55" s="183"/>
      <c r="AG55" s="183"/>
      <c r="AH55" s="183"/>
      <c r="AI55" s="183"/>
    </row>
    <row r="56" spans="1:39" x14ac:dyDescent="0.2">
      <c r="U56" s="183"/>
      <c r="V56" s="183"/>
      <c r="W56" s="183"/>
      <c r="X56" s="183"/>
      <c r="Y56" s="183"/>
      <c r="Z56" s="185"/>
      <c r="AA56" s="185"/>
      <c r="AB56" s="185"/>
      <c r="AC56" s="185"/>
      <c r="AD56" s="185"/>
      <c r="AE56" s="183"/>
      <c r="AF56" s="183"/>
      <c r="AG56" s="183"/>
      <c r="AH56" s="183"/>
      <c r="AI56" s="183"/>
    </row>
    <row r="57" spans="1:39" x14ac:dyDescent="0.2">
      <c r="U57" s="183"/>
      <c r="V57" s="183"/>
      <c r="W57" s="183"/>
      <c r="X57" s="183"/>
      <c r="Y57" s="183"/>
      <c r="Z57" s="185"/>
      <c r="AA57" s="185"/>
      <c r="AB57" s="185"/>
      <c r="AC57" s="185"/>
      <c r="AD57" s="185"/>
      <c r="AE57" s="183"/>
      <c r="AF57" s="183"/>
      <c r="AG57" s="183"/>
      <c r="AH57" s="183"/>
      <c r="AI57" s="183"/>
    </row>
    <row r="58" spans="1:39" x14ac:dyDescent="0.2">
      <c r="U58" s="113"/>
      <c r="V58" s="113"/>
      <c r="W58" s="113"/>
      <c r="X58" s="113"/>
      <c r="Y58" s="113"/>
      <c r="Z58" s="114"/>
      <c r="AA58" s="114"/>
      <c r="AB58" s="114"/>
      <c r="AC58" s="114"/>
      <c r="AD58" s="114"/>
      <c r="AE58" s="194" t="s">
        <v>393</v>
      </c>
      <c r="AF58" s="194"/>
      <c r="AG58" s="194"/>
      <c r="AH58" s="194"/>
      <c r="AI58" s="194"/>
      <c r="AJ58" s="194"/>
    </row>
    <row r="59" spans="1:39" ht="15" customHeight="1" x14ac:dyDescent="0.2">
      <c r="A59" s="334" t="s">
        <v>147</v>
      </c>
      <c r="B59" s="335"/>
      <c r="C59" s="335"/>
      <c r="D59" s="335"/>
      <c r="E59" s="335"/>
      <c r="F59" s="336"/>
      <c r="G59" s="18" t="s">
        <v>126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343" t="s">
        <v>9</v>
      </c>
      <c r="AI59" s="344"/>
      <c r="AJ59" s="345"/>
      <c r="AL59" s="20"/>
      <c r="AM59" s="21"/>
    </row>
    <row r="60" spans="1:39" ht="15" customHeight="1" x14ac:dyDescent="0.2">
      <c r="A60" s="337"/>
      <c r="B60" s="338"/>
      <c r="C60" s="338"/>
      <c r="D60" s="338"/>
      <c r="E60" s="338"/>
      <c r="F60" s="339"/>
      <c r="G60" s="22" t="s">
        <v>15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186" t="s">
        <v>9</v>
      </c>
      <c r="AI60" s="187"/>
      <c r="AJ60" s="188"/>
      <c r="AL60" s="20"/>
      <c r="AM60" s="21"/>
    </row>
    <row r="61" spans="1:39" ht="15" customHeight="1" x14ac:dyDescent="0.2">
      <c r="A61" s="337"/>
      <c r="B61" s="338"/>
      <c r="C61" s="338"/>
      <c r="D61" s="338"/>
      <c r="E61" s="338"/>
      <c r="F61" s="339"/>
      <c r="G61" s="22" t="s">
        <v>16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16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173"/>
      <c r="AI61" s="178"/>
      <c r="AJ61" s="189"/>
      <c r="AL61" s="21"/>
      <c r="AM61" s="21"/>
    </row>
    <row r="62" spans="1:39" ht="15" customHeight="1" x14ac:dyDescent="0.2">
      <c r="A62" s="337"/>
      <c r="B62" s="338"/>
      <c r="C62" s="338"/>
      <c r="D62" s="338"/>
      <c r="E62" s="338"/>
      <c r="F62" s="339"/>
      <c r="G62" s="94" t="s">
        <v>316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16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173"/>
      <c r="AI62" s="178"/>
      <c r="AJ62" s="189"/>
      <c r="AL62" s="21"/>
      <c r="AM62" s="21"/>
    </row>
    <row r="63" spans="1:39" ht="15" customHeight="1" x14ac:dyDescent="0.2">
      <c r="A63" s="337"/>
      <c r="B63" s="338"/>
      <c r="C63" s="338"/>
      <c r="D63" s="338"/>
      <c r="E63" s="338"/>
      <c r="F63" s="339"/>
      <c r="G63" s="94" t="s">
        <v>317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173"/>
      <c r="AI63" s="178"/>
      <c r="AJ63" s="189"/>
      <c r="AL63" s="20"/>
      <c r="AM63" s="21"/>
    </row>
    <row r="64" spans="1:39" ht="15" customHeight="1" x14ac:dyDescent="0.2">
      <c r="A64" s="337"/>
      <c r="B64" s="338"/>
      <c r="C64" s="338"/>
      <c r="D64" s="338"/>
      <c r="E64" s="338"/>
      <c r="F64" s="339"/>
      <c r="G64" s="22" t="s">
        <v>118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173"/>
      <c r="AI64" s="178"/>
      <c r="AJ64" s="189"/>
      <c r="AL64" s="20"/>
      <c r="AM64" s="21"/>
    </row>
    <row r="65" spans="1:39" ht="15" customHeight="1" x14ac:dyDescent="0.2">
      <c r="A65" s="337"/>
      <c r="B65" s="338"/>
      <c r="C65" s="338"/>
      <c r="D65" s="338"/>
      <c r="E65" s="338"/>
      <c r="F65" s="339"/>
      <c r="G65" s="36" t="s">
        <v>71</v>
      </c>
      <c r="H65" s="2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190"/>
      <c r="AI65" s="191"/>
      <c r="AJ65" s="192"/>
      <c r="AL65" s="20"/>
      <c r="AM65" s="21"/>
    </row>
    <row r="66" spans="1:39" ht="15" customHeight="1" x14ac:dyDescent="0.2">
      <c r="A66" s="337"/>
      <c r="B66" s="338"/>
      <c r="C66" s="338"/>
      <c r="D66" s="338"/>
      <c r="E66" s="338"/>
      <c r="F66" s="339"/>
      <c r="G66" s="23" t="s">
        <v>19</v>
      </c>
      <c r="H66" s="23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186" t="s">
        <v>9</v>
      </c>
      <c r="AI66" s="187"/>
      <c r="AJ66" s="188"/>
      <c r="AL66" s="20"/>
      <c r="AM66" s="21"/>
    </row>
    <row r="67" spans="1:39" ht="15" customHeight="1" x14ac:dyDescent="0.2">
      <c r="A67" s="337"/>
      <c r="B67" s="338"/>
      <c r="C67" s="338"/>
      <c r="D67" s="338"/>
      <c r="E67" s="338"/>
      <c r="F67" s="339"/>
      <c r="G67" s="28" t="s">
        <v>52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190"/>
      <c r="AI67" s="191"/>
      <c r="AJ67" s="192"/>
      <c r="AL67" s="20"/>
      <c r="AM67" s="21"/>
    </row>
    <row r="68" spans="1:39" ht="15" customHeight="1" x14ac:dyDescent="0.2">
      <c r="A68" s="337"/>
      <c r="B68" s="338"/>
      <c r="C68" s="338"/>
      <c r="D68" s="338"/>
      <c r="E68" s="338"/>
      <c r="F68" s="339"/>
      <c r="G68" s="23" t="s">
        <v>136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186" t="s">
        <v>9</v>
      </c>
      <c r="AI68" s="187"/>
      <c r="AJ68" s="188"/>
      <c r="AL68" s="20"/>
      <c r="AM68" s="21"/>
    </row>
    <row r="69" spans="1:39" ht="15" customHeight="1" x14ac:dyDescent="0.2">
      <c r="A69" s="337"/>
      <c r="B69" s="338"/>
      <c r="C69" s="338"/>
      <c r="D69" s="338"/>
      <c r="E69" s="338"/>
      <c r="F69" s="339"/>
      <c r="G69" s="34" t="s">
        <v>72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173"/>
      <c r="AI69" s="178"/>
      <c r="AJ69" s="189"/>
      <c r="AL69" s="20"/>
      <c r="AM69" s="21"/>
    </row>
    <row r="70" spans="1:39" ht="15" customHeight="1" x14ac:dyDescent="0.2">
      <c r="A70" s="337"/>
      <c r="B70" s="338"/>
      <c r="C70" s="338"/>
      <c r="D70" s="338"/>
      <c r="E70" s="338"/>
      <c r="F70" s="339"/>
      <c r="G70" s="25" t="s">
        <v>119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190"/>
      <c r="AI70" s="191"/>
      <c r="AJ70" s="192"/>
      <c r="AL70" s="20"/>
      <c r="AM70" s="21"/>
    </row>
    <row r="71" spans="1:39" ht="15" customHeight="1" x14ac:dyDescent="0.2">
      <c r="A71" s="337"/>
      <c r="B71" s="338"/>
      <c r="C71" s="338"/>
      <c r="D71" s="338"/>
      <c r="E71" s="338"/>
      <c r="F71" s="339"/>
      <c r="G71" s="23" t="s">
        <v>75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186" t="s">
        <v>9</v>
      </c>
      <c r="AI71" s="187"/>
      <c r="AJ71" s="188"/>
    </row>
    <row r="72" spans="1:39" ht="15" customHeight="1" x14ac:dyDescent="0.2">
      <c r="A72" s="337"/>
      <c r="B72" s="338"/>
      <c r="C72" s="338"/>
      <c r="D72" s="338"/>
      <c r="E72" s="338"/>
      <c r="F72" s="339"/>
      <c r="G72" s="34" t="s">
        <v>74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173"/>
      <c r="AI72" s="178"/>
      <c r="AJ72" s="189"/>
    </row>
    <row r="73" spans="1:39" ht="15" customHeight="1" thickBot="1" x14ac:dyDescent="0.25">
      <c r="A73" s="340"/>
      <c r="B73" s="341"/>
      <c r="C73" s="341"/>
      <c r="D73" s="341"/>
      <c r="E73" s="341"/>
      <c r="F73" s="342"/>
      <c r="G73" s="30" t="s">
        <v>53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46"/>
      <c r="AI73" s="347"/>
      <c r="AJ73" s="348"/>
    </row>
  </sheetData>
  <mergeCells count="215">
    <mergeCell ref="A29:F49"/>
    <mergeCell ref="A50:F51"/>
    <mergeCell ref="G50:AJ51"/>
    <mergeCell ref="AA33:AE33"/>
    <mergeCell ref="AA35:AE35"/>
    <mergeCell ref="AA37:AE37"/>
    <mergeCell ref="AA39:AE39"/>
    <mergeCell ref="AA43:AE43"/>
    <mergeCell ref="AA45:AE45"/>
    <mergeCell ref="AA47:AE47"/>
    <mergeCell ref="AA49:AE49"/>
    <mergeCell ref="AF33:AJ33"/>
    <mergeCell ref="AF35:AJ35"/>
    <mergeCell ref="AF37:AJ37"/>
    <mergeCell ref="AF39:AJ39"/>
    <mergeCell ref="AF43:AJ43"/>
    <mergeCell ref="AF45:AJ45"/>
    <mergeCell ref="AF47:AJ47"/>
    <mergeCell ref="AF49:AJ49"/>
    <mergeCell ref="G48:I49"/>
    <mergeCell ref="J48:K49"/>
    <mergeCell ref="L48:M49"/>
    <mergeCell ref="N48:Q49"/>
    <mergeCell ref="R48:T49"/>
    <mergeCell ref="W48:Z49"/>
    <mergeCell ref="AA48:AE48"/>
    <mergeCell ref="AF48:AJ48"/>
    <mergeCell ref="AA44:AE44"/>
    <mergeCell ref="AF44:AJ44"/>
    <mergeCell ref="G46:I47"/>
    <mergeCell ref="J46:K47"/>
    <mergeCell ref="L46:M47"/>
    <mergeCell ref="N46:Q47"/>
    <mergeCell ref="R46:T47"/>
    <mergeCell ref="U46:V47"/>
    <mergeCell ref="W46:Z47"/>
    <mergeCell ref="AA46:AE46"/>
    <mergeCell ref="AF46:AJ46"/>
    <mergeCell ref="G44:I45"/>
    <mergeCell ref="AB1:AJ1"/>
    <mergeCell ref="A59:F73"/>
    <mergeCell ref="AH59:AJ59"/>
    <mergeCell ref="AH60:AJ65"/>
    <mergeCell ref="AH66:AJ67"/>
    <mergeCell ref="AH71:AJ73"/>
    <mergeCell ref="AF34:AJ34"/>
    <mergeCell ref="U21:X21"/>
    <mergeCell ref="A14:F14"/>
    <mergeCell ref="G14:AJ14"/>
    <mergeCell ref="G40:I41"/>
    <mergeCell ref="J40:K41"/>
    <mergeCell ref="L40:M41"/>
    <mergeCell ref="N40:Q41"/>
    <mergeCell ref="R40:T41"/>
    <mergeCell ref="U40:V41"/>
    <mergeCell ref="W40:Z41"/>
    <mergeCell ref="AA40:AE40"/>
    <mergeCell ref="AF40:AJ40"/>
    <mergeCell ref="AA41:AE41"/>
    <mergeCell ref="AF41:AJ41"/>
    <mergeCell ref="G42:I43"/>
    <mergeCell ref="G20:N20"/>
    <mergeCell ref="Y23:AB23"/>
    <mergeCell ref="M23:Q23"/>
    <mergeCell ref="AF29:AJ29"/>
    <mergeCell ref="AF31:AJ31"/>
    <mergeCell ref="Y21:AE21"/>
    <mergeCell ref="G29:I29"/>
    <mergeCell ref="J29:K29"/>
    <mergeCell ref="J30:K31"/>
    <mergeCell ref="L29:M29"/>
    <mergeCell ref="L30:M31"/>
    <mergeCell ref="N29:Q29"/>
    <mergeCell ref="M24:Q24"/>
    <mergeCell ref="M25:Q25"/>
    <mergeCell ref="M26:Q26"/>
    <mergeCell ref="M27:Q27"/>
    <mergeCell ref="Y27:AB27"/>
    <mergeCell ref="AA29:AE29"/>
    <mergeCell ref="AA31:AE31"/>
    <mergeCell ref="AA30:AE30"/>
    <mergeCell ref="N30:Q31"/>
    <mergeCell ref="I21:M21"/>
    <mergeCell ref="G28:L28"/>
    <mergeCell ref="M28:AJ28"/>
    <mergeCell ref="I24:L24"/>
    <mergeCell ref="I25:L25"/>
    <mergeCell ref="I26:L26"/>
    <mergeCell ref="I27:L27"/>
    <mergeCell ref="Y26:AB26"/>
    <mergeCell ref="G30:I31"/>
    <mergeCell ref="AF30:AJ30"/>
    <mergeCell ref="AG26:AJ26"/>
    <mergeCell ref="AC23:AF23"/>
    <mergeCell ref="AN21:AO21"/>
    <mergeCell ref="AC26:AF26"/>
    <mergeCell ref="AC27:AF27"/>
    <mergeCell ref="AC22:AF22"/>
    <mergeCell ref="Y22:AB22"/>
    <mergeCell ref="Y24:AB24"/>
    <mergeCell ref="AC24:AF24"/>
    <mergeCell ref="AG22:AJ22"/>
    <mergeCell ref="Y25:AB25"/>
    <mergeCell ref="AC25:AF25"/>
    <mergeCell ref="AG27:AJ27"/>
    <mergeCell ref="R29:T29"/>
    <mergeCell ref="R30:T31"/>
    <mergeCell ref="U29:V29"/>
    <mergeCell ref="U30:V31"/>
    <mergeCell ref="W29:Z29"/>
    <mergeCell ref="W30:Z31"/>
    <mergeCell ref="M12:P12"/>
    <mergeCell ref="Q12:AJ12"/>
    <mergeCell ref="AI21:AJ21"/>
    <mergeCell ref="AF21:AH21"/>
    <mergeCell ref="G15:AJ15"/>
    <mergeCell ref="G19:J19"/>
    <mergeCell ref="V11:Y11"/>
    <mergeCell ref="Z11:AJ11"/>
    <mergeCell ref="G13:AJ13"/>
    <mergeCell ref="M11:P11"/>
    <mergeCell ref="G16:AJ17"/>
    <mergeCell ref="G11:L11"/>
    <mergeCell ref="G12:L12"/>
    <mergeCell ref="G18:J18"/>
    <mergeCell ref="G21:H21"/>
    <mergeCell ref="N21:T21"/>
    <mergeCell ref="O20:AJ20"/>
    <mergeCell ref="Q11:U11"/>
    <mergeCell ref="K18:W18"/>
    <mergeCell ref="Y18:AJ18"/>
    <mergeCell ref="K19:W19"/>
    <mergeCell ref="Y19:AJ19"/>
    <mergeCell ref="Y4:AB4"/>
    <mergeCell ref="AG25:AJ25"/>
    <mergeCell ref="AG24:AJ24"/>
    <mergeCell ref="AG23:AJ23"/>
    <mergeCell ref="A7:AJ7"/>
    <mergeCell ref="Q5:X5"/>
    <mergeCell ref="AC5:AJ5"/>
    <mergeCell ref="A12:F12"/>
    <mergeCell ref="A15:F15"/>
    <mergeCell ref="A13:F13"/>
    <mergeCell ref="A9:AJ9"/>
    <mergeCell ref="A11:F11"/>
    <mergeCell ref="A16:F17"/>
    <mergeCell ref="M5:P5"/>
    <mergeCell ref="Y5:AB5"/>
    <mergeCell ref="M4:P4"/>
    <mergeCell ref="G22:H27"/>
    <mergeCell ref="I23:L23"/>
    <mergeCell ref="Q4:X4"/>
    <mergeCell ref="A18:F20"/>
    <mergeCell ref="AC4:AJ4"/>
    <mergeCell ref="A21:F28"/>
    <mergeCell ref="I22:L22"/>
    <mergeCell ref="M22:Q22"/>
    <mergeCell ref="AE54:AI57"/>
    <mergeCell ref="Z53:AD53"/>
    <mergeCell ref="Z54:AD57"/>
    <mergeCell ref="AH68:AJ70"/>
    <mergeCell ref="U53:Y53"/>
    <mergeCell ref="U54:Y57"/>
    <mergeCell ref="AA38:AE38"/>
    <mergeCell ref="J42:K43"/>
    <mergeCell ref="L42:M43"/>
    <mergeCell ref="N42:Q43"/>
    <mergeCell ref="R42:T43"/>
    <mergeCell ref="U42:V43"/>
    <mergeCell ref="W42:Z43"/>
    <mergeCell ref="AA42:AE42"/>
    <mergeCell ref="AF42:AJ42"/>
    <mergeCell ref="J44:K45"/>
    <mergeCell ref="L44:M45"/>
    <mergeCell ref="N44:Q45"/>
    <mergeCell ref="R44:T45"/>
    <mergeCell ref="U44:V45"/>
    <mergeCell ref="W44:Z45"/>
    <mergeCell ref="AE58:AJ58"/>
    <mergeCell ref="AE53:AI53"/>
    <mergeCell ref="U48:V49"/>
    <mergeCell ref="G32:I33"/>
    <mergeCell ref="U34:V35"/>
    <mergeCell ref="U36:V37"/>
    <mergeCell ref="U38:V39"/>
    <mergeCell ref="L34:M35"/>
    <mergeCell ref="L36:M37"/>
    <mergeCell ref="L38:M39"/>
    <mergeCell ref="J34:K35"/>
    <mergeCell ref="J36:K37"/>
    <mergeCell ref="J38:K39"/>
    <mergeCell ref="G34:I35"/>
    <mergeCell ref="G36:I37"/>
    <mergeCell ref="G38:I39"/>
    <mergeCell ref="N34:Q35"/>
    <mergeCell ref="N36:Q37"/>
    <mergeCell ref="N38:Q39"/>
    <mergeCell ref="R34:T35"/>
    <mergeCell ref="R36:T37"/>
    <mergeCell ref="R38:T39"/>
    <mergeCell ref="N32:Q33"/>
    <mergeCell ref="W36:Z37"/>
    <mergeCell ref="W38:Z39"/>
    <mergeCell ref="AA32:AE32"/>
    <mergeCell ref="AF32:AJ32"/>
    <mergeCell ref="AA34:AE34"/>
    <mergeCell ref="AA36:AE36"/>
    <mergeCell ref="L32:M33"/>
    <mergeCell ref="J32:K33"/>
    <mergeCell ref="AF36:AJ36"/>
    <mergeCell ref="AF38:AJ38"/>
    <mergeCell ref="U32:V33"/>
    <mergeCell ref="R32:T33"/>
    <mergeCell ref="W34:Z35"/>
    <mergeCell ref="W32:Z33"/>
  </mergeCells>
  <phoneticPr fontId="1"/>
  <conditionalFormatting sqref="Q12">
    <cfRule type="expression" dxfId="288" priority="335">
      <formula>$G$11="申請課室予算"</formula>
    </cfRule>
  </conditionalFormatting>
  <conditionalFormatting sqref="M23:Q27">
    <cfRule type="expression" dxfId="287" priority="331">
      <formula>I23="通常以外"</formula>
    </cfRule>
  </conditionalFormatting>
  <conditionalFormatting sqref="R32">
    <cfRule type="expression" dxfId="286" priority="319">
      <formula>$G32="再雇用"</formula>
    </cfRule>
  </conditionalFormatting>
  <conditionalFormatting sqref="AA31">
    <cfRule type="expression" dxfId="285" priority="104">
      <formula>$J30="○"</formula>
    </cfRule>
    <cfRule type="expression" dxfId="284" priority="317">
      <formula>$J30="○"</formula>
    </cfRule>
  </conditionalFormatting>
  <conditionalFormatting sqref="I21:M21">
    <cfRule type="cellIs" dxfId="283" priority="307" operator="equal">
      <formula>" "</formula>
    </cfRule>
  </conditionalFormatting>
  <conditionalFormatting sqref="AP12">
    <cfRule type="cellIs" dxfId="282" priority="306" operator="equal">
      <formula>" "</formula>
    </cfRule>
  </conditionalFormatting>
  <conditionalFormatting sqref="U21">
    <cfRule type="cellIs" dxfId="281" priority="305" operator="equal">
      <formula>" "</formula>
    </cfRule>
  </conditionalFormatting>
  <conditionalFormatting sqref="G11:L11">
    <cfRule type="cellIs" dxfId="280" priority="304" operator="equal">
      <formula>" "</formula>
    </cfRule>
  </conditionalFormatting>
  <conditionalFormatting sqref="G15:AJ15">
    <cfRule type="cellIs" dxfId="279" priority="302" operator="equal">
      <formula>" "</formula>
    </cfRule>
  </conditionalFormatting>
  <conditionalFormatting sqref="I23:L23">
    <cfRule type="cellIs" dxfId="278" priority="301" operator="equal">
      <formula>" "</formula>
    </cfRule>
  </conditionalFormatting>
  <conditionalFormatting sqref="I24:L24">
    <cfRule type="cellIs" dxfId="277" priority="300" operator="equal">
      <formula>" "</formula>
    </cfRule>
  </conditionalFormatting>
  <conditionalFormatting sqref="I25:L25">
    <cfRule type="cellIs" dxfId="276" priority="299" operator="equal">
      <formula>" "</formula>
    </cfRule>
  </conditionalFormatting>
  <conditionalFormatting sqref="I26:L26">
    <cfRule type="cellIs" dxfId="275" priority="298" operator="equal">
      <formula>" "</formula>
    </cfRule>
  </conditionalFormatting>
  <conditionalFormatting sqref="I27:L27">
    <cfRule type="cellIs" dxfId="274" priority="297" operator="equal">
      <formula>" "</formula>
    </cfRule>
  </conditionalFormatting>
  <conditionalFormatting sqref="G30:I31">
    <cfRule type="cellIs" dxfId="273" priority="296" operator="equal">
      <formula>" "</formula>
    </cfRule>
  </conditionalFormatting>
  <conditionalFormatting sqref="G32:I33">
    <cfRule type="cellIs" dxfId="272" priority="295" operator="equal">
      <formula>" "</formula>
    </cfRule>
  </conditionalFormatting>
  <conditionalFormatting sqref="G34:I35">
    <cfRule type="cellIs" dxfId="271" priority="294" operator="equal">
      <formula>" "</formula>
    </cfRule>
  </conditionalFormatting>
  <conditionalFormatting sqref="G36:I37">
    <cfRule type="cellIs" dxfId="270" priority="293" operator="equal">
      <formula>" "</formula>
    </cfRule>
  </conditionalFormatting>
  <conditionalFormatting sqref="G38:I39">
    <cfRule type="cellIs" dxfId="269" priority="292" operator="equal">
      <formula>" "</formula>
    </cfRule>
  </conditionalFormatting>
  <conditionalFormatting sqref="G13:AJ13">
    <cfRule type="cellIs" dxfId="268" priority="287" operator="equal">
      <formula>" "</formula>
    </cfRule>
  </conditionalFormatting>
  <conditionalFormatting sqref="Q4:X4">
    <cfRule type="cellIs" dxfId="267" priority="285" operator="equal">
      <formula>" "</formula>
    </cfRule>
  </conditionalFormatting>
  <conditionalFormatting sqref="AC4:AJ4">
    <cfRule type="cellIs" dxfId="266" priority="284" operator="equal">
      <formula>" "</formula>
    </cfRule>
  </conditionalFormatting>
  <conditionalFormatting sqref="G14:AJ14">
    <cfRule type="cellIs" dxfId="265" priority="283" operator="equal">
      <formula>" "</formula>
    </cfRule>
  </conditionalFormatting>
  <conditionalFormatting sqref="L30">
    <cfRule type="cellIs" dxfId="264" priority="277" operator="equal">
      <formula>" "</formula>
    </cfRule>
  </conditionalFormatting>
  <conditionalFormatting sqref="L32">
    <cfRule type="cellIs" dxfId="263" priority="276" operator="equal">
      <formula>" "</formula>
    </cfRule>
  </conditionalFormatting>
  <conditionalFormatting sqref="W30">
    <cfRule type="expression" dxfId="262" priority="132">
      <formula>$J30="○"</formula>
    </cfRule>
    <cfRule type="cellIs" dxfId="261" priority="152" operator="equal">
      <formula>" "</formula>
    </cfRule>
    <cfRule type="expression" dxfId="260" priority="275">
      <formula>$L30="○"</formula>
    </cfRule>
  </conditionalFormatting>
  <conditionalFormatting sqref="K18">
    <cfRule type="cellIs" dxfId="259" priority="270" operator="equal">
      <formula>" "</formula>
    </cfRule>
  </conditionalFormatting>
  <conditionalFormatting sqref="Y18">
    <cfRule type="cellIs" dxfId="258" priority="269" operator="equal">
      <formula>" "</formula>
    </cfRule>
  </conditionalFormatting>
  <conditionalFormatting sqref="K19">
    <cfRule type="cellIs" dxfId="257" priority="268" operator="equal">
      <formula xml:space="preserve"> " "</formula>
    </cfRule>
  </conditionalFormatting>
  <conditionalFormatting sqref="Y19">
    <cfRule type="cellIs" dxfId="256" priority="267" operator="equal">
      <formula>" "</formula>
    </cfRule>
  </conditionalFormatting>
  <conditionalFormatting sqref="O20">
    <cfRule type="cellIs" dxfId="255" priority="266" operator="equal">
      <formula>" "</formula>
    </cfRule>
  </conditionalFormatting>
  <conditionalFormatting sqref="L34">
    <cfRule type="cellIs" dxfId="254" priority="265" operator="equal">
      <formula>" "</formula>
    </cfRule>
  </conditionalFormatting>
  <conditionalFormatting sqref="L36">
    <cfRule type="cellIs" dxfId="253" priority="264" operator="equal">
      <formula>" "</formula>
    </cfRule>
  </conditionalFormatting>
  <conditionalFormatting sqref="L38">
    <cfRule type="cellIs" dxfId="252" priority="263" operator="equal">
      <formula>" "</formula>
    </cfRule>
  </conditionalFormatting>
  <conditionalFormatting sqref="G40:I41">
    <cfRule type="cellIs" dxfId="251" priority="257" operator="equal">
      <formula>" "</formula>
    </cfRule>
  </conditionalFormatting>
  <conditionalFormatting sqref="G42:I43">
    <cfRule type="cellIs" dxfId="250" priority="256" operator="equal">
      <formula>" "</formula>
    </cfRule>
  </conditionalFormatting>
  <conditionalFormatting sqref="G44:I45">
    <cfRule type="cellIs" dxfId="249" priority="255" operator="equal">
      <formula>" "</formula>
    </cfRule>
  </conditionalFormatting>
  <conditionalFormatting sqref="G46:I47">
    <cfRule type="cellIs" dxfId="248" priority="254" operator="equal">
      <formula>" "</formula>
    </cfRule>
  </conditionalFormatting>
  <conditionalFormatting sqref="G48:I49">
    <cfRule type="cellIs" dxfId="247" priority="253" operator="equal">
      <formula>" "</formula>
    </cfRule>
  </conditionalFormatting>
  <conditionalFormatting sqref="L40">
    <cfRule type="cellIs" dxfId="246" priority="252" operator="equal">
      <formula>" "</formula>
    </cfRule>
  </conditionalFormatting>
  <conditionalFormatting sqref="L42">
    <cfRule type="cellIs" dxfId="245" priority="251" operator="equal">
      <formula>" "</formula>
    </cfRule>
  </conditionalFormatting>
  <conditionalFormatting sqref="L44">
    <cfRule type="cellIs" dxfId="244" priority="245" operator="equal">
      <formula>" "</formula>
    </cfRule>
  </conditionalFormatting>
  <conditionalFormatting sqref="L46">
    <cfRule type="cellIs" dxfId="243" priority="244" operator="equal">
      <formula>" "</formula>
    </cfRule>
  </conditionalFormatting>
  <conditionalFormatting sqref="L48">
    <cfRule type="cellIs" dxfId="242" priority="243" operator="equal">
      <formula>" "</formula>
    </cfRule>
  </conditionalFormatting>
  <conditionalFormatting sqref="J30">
    <cfRule type="cellIs" dxfId="241" priority="242" operator="equal">
      <formula>" "</formula>
    </cfRule>
  </conditionalFormatting>
  <conditionalFormatting sqref="J32">
    <cfRule type="cellIs" dxfId="240" priority="241" operator="equal">
      <formula>" "</formula>
    </cfRule>
  </conditionalFormatting>
  <conditionalFormatting sqref="J34">
    <cfRule type="cellIs" dxfId="239" priority="239" operator="equal">
      <formula>" "</formula>
    </cfRule>
  </conditionalFormatting>
  <conditionalFormatting sqref="J36">
    <cfRule type="cellIs" dxfId="238" priority="238" operator="equal">
      <formula>" "</formula>
    </cfRule>
  </conditionalFormatting>
  <conditionalFormatting sqref="J38">
    <cfRule type="cellIs" dxfId="237" priority="231" operator="equal">
      <formula>" "</formula>
    </cfRule>
  </conditionalFormatting>
  <conditionalFormatting sqref="J40">
    <cfRule type="cellIs" dxfId="236" priority="230" operator="equal">
      <formula>" "</formula>
    </cfRule>
  </conditionalFormatting>
  <conditionalFormatting sqref="J42">
    <cfRule type="cellIs" dxfId="235" priority="229" operator="equal">
      <formula>" "</formula>
    </cfRule>
  </conditionalFormatting>
  <conditionalFormatting sqref="J44">
    <cfRule type="cellIs" dxfId="234" priority="228" operator="equal">
      <formula>" "</formula>
    </cfRule>
  </conditionalFormatting>
  <conditionalFormatting sqref="J46">
    <cfRule type="cellIs" dxfId="233" priority="227" operator="equal">
      <formula>" "</formula>
    </cfRule>
  </conditionalFormatting>
  <conditionalFormatting sqref="J48">
    <cfRule type="cellIs" dxfId="232" priority="226" operator="equal">
      <formula>" "</formula>
    </cfRule>
  </conditionalFormatting>
  <conditionalFormatting sqref="AB1">
    <cfRule type="cellIs" dxfId="231" priority="225" operator="equal">
      <formula>" "</formula>
    </cfRule>
  </conditionalFormatting>
  <conditionalFormatting sqref="G16:AJ17">
    <cfRule type="cellIs" dxfId="230" priority="209" operator="equal">
      <formula>" "</formula>
    </cfRule>
  </conditionalFormatting>
  <conditionalFormatting sqref="AF21">
    <cfRule type="cellIs" dxfId="229" priority="208" operator="equal">
      <formula>" "</formula>
    </cfRule>
  </conditionalFormatting>
  <conditionalFormatting sqref="N30">
    <cfRule type="expression" dxfId="228" priority="207">
      <formula>OR($L$30="学生",$L$30="院生")</formula>
    </cfRule>
  </conditionalFormatting>
  <conditionalFormatting sqref="N32">
    <cfRule type="expression" dxfId="227" priority="206">
      <formula>OR($L$32="学生",$L$32="院生")</formula>
    </cfRule>
  </conditionalFormatting>
  <conditionalFormatting sqref="N34">
    <cfRule type="expression" dxfId="226" priority="205">
      <formula>OR($L$34="学生",$L$34="院生")</formula>
    </cfRule>
  </conditionalFormatting>
  <conditionalFormatting sqref="N36">
    <cfRule type="expression" dxfId="225" priority="204">
      <formula>OR($L$36="学生",$L$36="院生")</formula>
    </cfRule>
  </conditionalFormatting>
  <conditionalFormatting sqref="N38">
    <cfRule type="expression" dxfId="224" priority="203">
      <formula>OR($L$38="学生",$L$38="院生")</formula>
    </cfRule>
  </conditionalFormatting>
  <conditionalFormatting sqref="N40">
    <cfRule type="expression" dxfId="223" priority="202">
      <formula>OR($L$40="学生",$L$40="院生")</formula>
    </cfRule>
  </conditionalFormatting>
  <conditionalFormatting sqref="N42">
    <cfRule type="expression" dxfId="222" priority="201">
      <formula>OR($L$42="学生",$L$42="院生")</formula>
    </cfRule>
  </conditionalFormatting>
  <conditionalFormatting sqref="N44">
    <cfRule type="expression" dxfId="221" priority="200">
      <formula>OR($L$44="学生",$L$44="院生")</formula>
    </cfRule>
  </conditionalFormatting>
  <conditionalFormatting sqref="N46">
    <cfRule type="expression" dxfId="220" priority="199">
      <formula>OR($L$46="学生",$L$46="院生")</formula>
    </cfRule>
  </conditionalFormatting>
  <conditionalFormatting sqref="N48">
    <cfRule type="expression" dxfId="219" priority="198">
      <formula>OR($L$48="学生",$L$48="院生")</formula>
    </cfRule>
  </conditionalFormatting>
  <conditionalFormatting sqref="U30">
    <cfRule type="expression" dxfId="218" priority="151">
      <formula>$J30="○"</formula>
    </cfRule>
    <cfRule type="expression" dxfId="217" priority="197">
      <formula>$G30="新規"</formula>
    </cfRule>
  </conditionalFormatting>
  <conditionalFormatting sqref="AA30">
    <cfRule type="expression" dxfId="216" priority="85">
      <formula>$J30="○"</formula>
    </cfRule>
    <cfRule type="expression" dxfId="215" priority="187">
      <formula>$G30="新規"</formula>
    </cfRule>
  </conditionalFormatting>
  <conditionalFormatting sqref="AF30">
    <cfRule type="expression" dxfId="214" priority="66">
      <formula>$J30="○"</formula>
    </cfRule>
    <cfRule type="expression" dxfId="213" priority="177">
      <formula>$G30="新規"</formula>
    </cfRule>
  </conditionalFormatting>
  <conditionalFormatting sqref="Y23">
    <cfRule type="cellIs" dxfId="212" priority="167" operator="equal">
      <formula>" "</formula>
    </cfRule>
  </conditionalFormatting>
  <conditionalFormatting sqref="Y24">
    <cfRule type="cellIs" dxfId="211" priority="166" operator="equal">
      <formula>" "</formula>
    </cfRule>
  </conditionalFormatting>
  <conditionalFormatting sqref="Y25">
    <cfRule type="cellIs" dxfId="210" priority="165" operator="equal">
      <formula>" "</formula>
    </cfRule>
  </conditionalFormatting>
  <conditionalFormatting sqref="Y26">
    <cfRule type="cellIs" dxfId="209" priority="164" operator="equal">
      <formula>" "</formula>
    </cfRule>
  </conditionalFormatting>
  <conditionalFormatting sqref="Y27">
    <cfRule type="cellIs" dxfId="208" priority="163" operator="equal">
      <formula>" "</formula>
    </cfRule>
  </conditionalFormatting>
  <conditionalFormatting sqref="AC23">
    <cfRule type="cellIs" dxfId="207" priority="162" operator="equal">
      <formula>" "</formula>
    </cfRule>
  </conditionalFormatting>
  <conditionalFormatting sqref="AC24">
    <cfRule type="cellIs" dxfId="206" priority="161" operator="equal">
      <formula>" "</formula>
    </cfRule>
  </conditionalFormatting>
  <conditionalFormatting sqref="AC25">
    <cfRule type="cellIs" dxfId="205" priority="160" operator="equal">
      <formula>" "</formula>
    </cfRule>
  </conditionalFormatting>
  <conditionalFormatting sqref="AC26">
    <cfRule type="cellIs" dxfId="204" priority="159" operator="equal">
      <formula>" "</formula>
    </cfRule>
  </conditionalFormatting>
  <conditionalFormatting sqref="AC27">
    <cfRule type="cellIs" dxfId="203" priority="158" operator="equal">
      <formula>" "</formula>
    </cfRule>
  </conditionalFormatting>
  <conditionalFormatting sqref="AG23">
    <cfRule type="cellIs" dxfId="202" priority="157" operator="equal">
      <formula>" "</formula>
    </cfRule>
  </conditionalFormatting>
  <conditionalFormatting sqref="AG24">
    <cfRule type="cellIs" dxfId="201" priority="156" operator="equal">
      <formula>" "</formula>
    </cfRule>
  </conditionalFormatting>
  <conditionalFormatting sqref="AG25">
    <cfRule type="cellIs" dxfId="200" priority="155" operator="equal">
      <formula>" "</formula>
    </cfRule>
  </conditionalFormatting>
  <conditionalFormatting sqref="AG26">
    <cfRule type="cellIs" dxfId="199" priority="154" operator="equal">
      <formula>" "</formula>
    </cfRule>
  </conditionalFormatting>
  <conditionalFormatting sqref="AG27">
    <cfRule type="cellIs" dxfId="198" priority="153" operator="equal">
      <formula>" "</formula>
    </cfRule>
  </conditionalFormatting>
  <conditionalFormatting sqref="U32">
    <cfRule type="expression" dxfId="197" priority="149">
      <formula>$J32="○"</formula>
    </cfRule>
    <cfRule type="expression" dxfId="196" priority="150">
      <formula>$G32="新規"</formula>
    </cfRule>
  </conditionalFormatting>
  <conditionalFormatting sqref="U34">
    <cfRule type="expression" dxfId="195" priority="147">
      <formula>$J34="○"</formula>
    </cfRule>
    <cfRule type="expression" dxfId="194" priority="148">
      <formula>$G34="新規"</formula>
    </cfRule>
  </conditionalFormatting>
  <conditionalFormatting sqref="U36">
    <cfRule type="expression" dxfId="193" priority="145">
      <formula>$J36="○"</formula>
    </cfRule>
    <cfRule type="expression" dxfId="192" priority="146">
      <formula>$G36="新規"</formula>
    </cfRule>
  </conditionalFormatting>
  <conditionalFormatting sqref="U38">
    <cfRule type="expression" dxfId="191" priority="143">
      <formula>$J38="○"</formula>
    </cfRule>
    <cfRule type="expression" dxfId="190" priority="144">
      <formula>$G38="新規"</formula>
    </cfRule>
  </conditionalFormatting>
  <conditionalFormatting sqref="U40">
    <cfRule type="expression" dxfId="189" priority="141">
      <formula>$J40="○"</formula>
    </cfRule>
    <cfRule type="expression" dxfId="188" priority="142">
      <formula>$G40="新規"</formula>
    </cfRule>
  </conditionalFormatting>
  <conditionalFormatting sqref="U42">
    <cfRule type="expression" dxfId="187" priority="139">
      <formula>$J42="○"</formula>
    </cfRule>
    <cfRule type="expression" dxfId="186" priority="140">
      <formula>$G42="新規"</formula>
    </cfRule>
  </conditionalFormatting>
  <conditionalFormatting sqref="U44">
    <cfRule type="expression" dxfId="185" priority="137">
      <formula>$J44="○"</formula>
    </cfRule>
    <cfRule type="expression" dxfId="184" priority="138">
      <formula>$G44="新規"</formula>
    </cfRule>
  </conditionalFormatting>
  <conditionalFormatting sqref="U46">
    <cfRule type="expression" dxfId="183" priority="135">
      <formula>$J46="○"</formula>
    </cfRule>
    <cfRule type="expression" dxfId="182" priority="136">
      <formula>$G46="新規"</formula>
    </cfRule>
  </conditionalFormatting>
  <conditionalFormatting sqref="U48">
    <cfRule type="expression" dxfId="181" priority="133">
      <formula>$J48="○"</formula>
    </cfRule>
    <cfRule type="expression" dxfId="180" priority="134">
      <formula>$G48="新規"</formula>
    </cfRule>
  </conditionalFormatting>
  <conditionalFormatting sqref="W32">
    <cfRule type="expression" dxfId="179" priority="129">
      <formula>$J32="○"</formula>
    </cfRule>
    <cfRule type="cellIs" dxfId="178" priority="130" operator="equal">
      <formula>" "</formula>
    </cfRule>
    <cfRule type="expression" dxfId="177" priority="131">
      <formula>$L32="○"</formula>
    </cfRule>
  </conditionalFormatting>
  <conditionalFormatting sqref="W34">
    <cfRule type="expression" dxfId="176" priority="126">
      <formula>$J34="○"</formula>
    </cfRule>
    <cfRule type="cellIs" dxfId="175" priority="127" operator="equal">
      <formula>" "</formula>
    </cfRule>
    <cfRule type="expression" dxfId="174" priority="128">
      <formula>$L34="○"</formula>
    </cfRule>
  </conditionalFormatting>
  <conditionalFormatting sqref="W36">
    <cfRule type="expression" dxfId="173" priority="123">
      <formula>$J36="○"</formula>
    </cfRule>
    <cfRule type="cellIs" dxfId="172" priority="124" operator="equal">
      <formula>" "</formula>
    </cfRule>
    <cfRule type="expression" dxfId="171" priority="125">
      <formula>$L36="○"</formula>
    </cfRule>
  </conditionalFormatting>
  <conditionalFormatting sqref="W38">
    <cfRule type="expression" dxfId="170" priority="120">
      <formula>$J38="○"</formula>
    </cfRule>
    <cfRule type="cellIs" dxfId="169" priority="121" operator="equal">
      <formula>" "</formula>
    </cfRule>
    <cfRule type="expression" dxfId="168" priority="122">
      <formula>$L38="○"</formula>
    </cfRule>
  </conditionalFormatting>
  <conditionalFormatting sqref="W40">
    <cfRule type="expression" dxfId="167" priority="117">
      <formula>$J40="○"</formula>
    </cfRule>
    <cfRule type="cellIs" dxfId="166" priority="118" operator="equal">
      <formula>" "</formula>
    </cfRule>
    <cfRule type="expression" dxfId="165" priority="119">
      <formula>$L40="○"</formula>
    </cfRule>
  </conditionalFormatting>
  <conditionalFormatting sqref="W42">
    <cfRule type="expression" dxfId="164" priority="114">
      <formula>$J42="○"</formula>
    </cfRule>
    <cfRule type="cellIs" dxfId="163" priority="115" operator="equal">
      <formula>" "</formula>
    </cfRule>
    <cfRule type="expression" dxfId="162" priority="116">
      <formula>$L42="○"</formula>
    </cfRule>
  </conditionalFormatting>
  <conditionalFormatting sqref="W44">
    <cfRule type="expression" dxfId="161" priority="111">
      <formula>$J44="○"</formula>
    </cfRule>
    <cfRule type="cellIs" dxfId="160" priority="112" operator="equal">
      <formula>" "</formula>
    </cfRule>
    <cfRule type="expression" dxfId="159" priority="113">
      <formula>$L44="○"</formula>
    </cfRule>
  </conditionalFormatting>
  <conditionalFormatting sqref="W46">
    <cfRule type="expression" dxfId="158" priority="108">
      <formula>$J46="○"</formula>
    </cfRule>
    <cfRule type="cellIs" dxfId="157" priority="109" operator="equal">
      <formula>" "</formula>
    </cfRule>
    <cfRule type="expression" dxfId="156" priority="110">
      <formula>$L46="○"</formula>
    </cfRule>
  </conditionalFormatting>
  <conditionalFormatting sqref="W48">
    <cfRule type="expression" dxfId="155" priority="105">
      <formula>$J48="○"</formula>
    </cfRule>
    <cfRule type="cellIs" dxfId="154" priority="106" operator="equal">
      <formula>" "</formula>
    </cfRule>
    <cfRule type="expression" dxfId="153" priority="107">
      <formula>$L48="○"</formula>
    </cfRule>
  </conditionalFormatting>
  <conditionalFormatting sqref="AA32">
    <cfRule type="expression" dxfId="152" priority="83">
      <formula>$J32="○"</formula>
    </cfRule>
    <cfRule type="expression" dxfId="151" priority="84">
      <formula>$G32="新規"</formula>
    </cfRule>
  </conditionalFormatting>
  <conditionalFormatting sqref="AA34">
    <cfRule type="expression" dxfId="150" priority="81">
      <formula>$J34="○"</formula>
    </cfRule>
    <cfRule type="expression" dxfId="149" priority="82">
      <formula>$G34="新規"</formula>
    </cfRule>
  </conditionalFormatting>
  <conditionalFormatting sqref="AA36">
    <cfRule type="expression" dxfId="148" priority="79">
      <formula>$J36="○"</formula>
    </cfRule>
    <cfRule type="expression" dxfId="147" priority="80">
      <formula>$G36="新規"</formula>
    </cfRule>
  </conditionalFormatting>
  <conditionalFormatting sqref="AA38">
    <cfRule type="expression" dxfId="146" priority="77">
      <formula>$J38="○"</formula>
    </cfRule>
    <cfRule type="expression" dxfId="145" priority="78">
      <formula>$G38="新規"</formula>
    </cfRule>
  </conditionalFormatting>
  <conditionalFormatting sqref="AA40">
    <cfRule type="expression" dxfId="144" priority="75">
      <formula>$J40="○"</formula>
    </cfRule>
    <cfRule type="expression" dxfId="143" priority="76">
      <formula>$G40="新規"</formula>
    </cfRule>
  </conditionalFormatting>
  <conditionalFormatting sqref="AA42">
    <cfRule type="expression" dxfId="142" priority="73">
      <formula>$J42="○"</formula>
    </cfRule>
    <cfRule type="expression" dxfId="141" priority="74">
      <formula>$G42="新規"</formula>
    </cfRule>
  </conditionalFormatting>
  <conditionalFormatting sqref="AA44">
    <cfRule type="expression" dxfId="140" priority="71">
      <formula>$J44="○"</formula>
    </cfRule>
    <cfRule type="expression" dxfId="139" priority="72">
      <formula>$G44="新規"</formula>
    </cfRule>
  </conditionalFormatting>
  <conditionalFormatting sqref="AA46">
    <cfRule type="expression" dxfId="138" priority="69">
      <formula>$J46="○"</formula>
    </cfRule>
    <cfRule type="expression" dxfId="137" priority="70">
      <formula>$G46="新規"</formula>
    </cfRule>
  </conditionalFormatting>
  <conditionalFormatting sqref="AA48">
    <cfRule type="expression" dxfId="136" priority="67">
      <formula>$J48="○"</formula>
    </cfRule>
    <cfRule type="expression" dxfId="135" priority="68">
      <formula>$G48="新規"</formula>
    </cfRule>
  </conditionalFormatting>
  <conditionalFormatting sqref="AF32">
    <cfRule type="expression" dxfId="134" priority="64">
      <formula>$J32="○"</formula>
    </cfRule>
    <cfRule type="expression" dxfId="133" priority="65">
      <formula>$G32="新規"</formula>
    </cfRule>
  </conditionalFormatting>
  <conditionalFormatting sqref="AF34">
    <cfRule type="expression" dxfId="132" priority="62">
      <formula>$J34="○"</formula>
    </cfRule>
    <cfRule type="expression" dxfId="131" priority="63">
      <formula>$G34="新規"</formula>
    </cfRule>
  </conditionalFormatting>
  <conditionalFormatting sqref="AF36">
    <cfRule type="expression" dxfId="130" priority="60">
      <formula>$J36="○"</formula>
    </cfRule>
    <cfRule type="expression" dxfId="129" priority="61">
      <formula>$G36="新規"</formula>
    </cfRule>
  </conditionalFormatting>
  <conditionalFormatting sqref="AF38">
    <cfRule type="expression" dxfId="128" priority="58">
      <formula>$J38="○"</formula>
    </cfRule>
    <cfRule type="expression" dxfId="127" priority="59">
      <formula>$G38="新規"</formula>
    </cfRule>
  </conditionalFormatting>
  <conditionalFormatting sqref="AF40">
    <cfRule type="expression" dxfId="126" priority="56">
      <formula>$J40="○"</formula>
    </cfRule>
    <cfRule type="expression" dxfId="125" priority="57">
      <formula>$G40="新規"</formula>
    </cfRule>
  </conditionalFormatting>
  <conditionalFormatting sqref="AF42">
    <cfRule type="expression" dxfId="124" priority="54">
      <formula>$J42="○"</formula>
    </cfRule>
    <cfRule type="expression" dxfId="123" priority="55">
      <formula>$G42="新規"</formula>
    </cfRule>
  </conditionalFormatting>
  <conditionalFormatting sqref="AF44">
    <cfRule type="expression" dxfId="122" priority="52">
      <formula>$J44="○"</formula>
    </cfRule>
    <cfRule type="expression" dxfId="121" priority="53">
      <formula>$G44="新規"</formula>
    </cfRule>
  </conditionalFormatting>
  <conditionalFormatting sqref="AF46">
    <cfRule type="expression" dxfId="120" priority="50">
      <formula>$J46="○"</formula>
    </cfRule>
    <cfRule type="expression" dxfId="119" priority="51">
      <formula>$G46="新規"</formula>
    </cfRule>
  </conditionalFormatting>
  <conditionalFormatting sqref="AF48">
    <cfRule type="expression" dxfId="118" priority="48">
      <formula>$J48="○"</formula>
    </cfRule>
    <cfRule type="expression" dxfId="117" priority="49">
      <formula>$G48="新規"</formula>
    </cfRule>
  </conditionalFormatting>
  <conditionalFormatting sqref="AF31">
    <cfRule type="expression" dxfId="116" priority="46">
      <formula>$J30="○"</formula>
    </cfRule>
    <cfRule type="expression" dxfId="115" priority="47">
      <formula>$J30="○"</formula>
    </cfRule>
  </conditionalFormatting>
  <conditionalFormatting sqref="AA33">
    <cfRule type="expression" dxfId="114" priority="44">
      <formula>$J32="○"</formula>
    </cfRule>
    <cfRule type="expression" dxfId="113" priority="45">
      <formula>$J32="○"</formula>
    </cfRule>
  </conditionalFormatting>
  <conditionalFormatting sqref="AA35">
    <cfRule type="expression" dxfId="112" priority="42">
      <formula>$J34="○"</formula>
    </cfRule>
    <cfRule type="expression" dxfId="111" priority="43">
      <formula>$J34="○"</formula>
    </cfRule>
  </conditionalFormatting>
  <conditionalFormatting sqref="AA37">
    <cfRule type="expression" dxfId="110" priority="40">
      <formula>$J36="○"</formula>
    </cfRule>
    <cfRule type="expression" dxfId="109" priority="41">
      <formula>$J36="○"</formula>
    </cfRule>
  </conditionalFormatting>
  <conditionalFormatting sqref="AA39">
    <cfRule type="expression" dxfId="108" priority="38">
      <formula>$J38="○"</formula>
    </cfRule>
    <cfRule type="expression" dxfId="107" priority="39">
      <formula>$J38="○"</formula>
    </cfRule>
  </conditionalFormatting>
  <conditionalFormatting sqref="AA41">
    <cfRule type="expression" dxfId="106" priority="36">
      <formula>$J40="○"</formula>
    </cfRule>
    <cfRule type="expression" dxfId="105" priority="37">
      <formula>$J40="○"</formula>
    </cfRule>
  </conditionalFormatting>
  <conditionalFormatting sqref="AA43">
    <cfRule type="expression" dxfId="104" priority="34">
      <formula>$J42="○"</formula>
    </cfRule>
    <cfRule type="expression" dxfId="103" priority="35">
      <formula>$J42="○"</formula>
    </cfRule>
  </conditionalFormatting>
  <conditionalFormatting sqref="AA45">
    <cfRule type="expression" dxfId="102" priority="32">
      <formula>$J44="○"</formula>
    </cfRule>
    <cfRule type="expression" dxfId="101" priority="33">
      <formula>$J44="○"</formula>
    </cfRule>
  </conditionalFormatting>
  <conditionalFormatting sqref="AA47">
    <cfRule type="expression" dxfId="100" priority="30">
      <formula>$J46="○"</formula>
    </cfRule>
    <cfRule type="expression" dxfId="99" priority="31">
      <formula>$J46="○"</formula>
    </cfRule>
  </conditionalFormatting>
  <conditionalFormatting sqref="AA49">
    <cfRule type="expression" dxfId="98" priority="28">
      <formula>$J48="○"</formula>
    </cfRule>
    <cfRule type="expression" dxfId="97" priority="29">
      <formula>$J48="○"</formula>
    </cfRule>
  </conditionalFormatting>
  <conditionalFormatting sqref="AF33">
    <cfRule type="expression" dxfId="96" priority="26">
      <formula>$J32="○"</formula>
    </cfRule>
    <cfRule type="expression" dxfId="95" priority="27">
      <formula>$J32="○"</formula>
    </cfRule>
  </conditionalFormatting>
  <conditionalFormatting sqref="AF35">
    <cfRule type="expression" dxfId="94" priority="24">
      <formula>$J34="○"</formula>
    </cfRule>
    <cfRule type="expression" dxfId="93" priority="25">
      <formula>$J34="○"</formula>
    </cfRule>
  </conditionalFormatting>
  <conditionalFormatting sqref="AF37">
    <cfRule type="expression" dxfId="92" priority="22">
      <formula>$J36="○"</formula>
    </cfRule>
    <cfRule type="expression" dxfId="91" priority="23">
      <formula>$J36="○"</formula>
    </cfRule>
  </conditionalFormatting>
  <conditionalFormatting sqref="AF39">
    <cfRule type="expression" dxfId="90" priority="20">
      <formula>$J38="○"</formula>
    </cfRule>
    <cfRule type="expression" dxfId="89" priority="21">
      <formula>$J38="○"</formula>
    </cfRule>
  </conditionalFormatting>
  <conditionalFormatting sqref="AF41">
    <cfRule type="expression" dxfId="88" priority="18">
      <formula>$J40="○"</formula>
    </cfRule>
    <cfRule type="expression" dxfId="87" priority="19">
      <formula>$J40="○"</formula>
    </cfRule>
  </conditionalFormatting>
  <conditionalFormatting sqref="AF43">
    <cfRule type="expression" dxfId="86" priority="16">
      <formula>$J42="○"</formula>
    </cfRule>
    <cfRule type="expression" dxfId="85" priority="17">
      <formula>$J42="○"</formula>
    </cfRule>
  </conditionalFormatting>
  <conditionalFormatting sqref="AF45">
    <cfRule type="expression" dxfId="84" priority="14">
      <formula>$J44="○"</formula>
    </cfRule>
    <cfRule type="expression" dxfId="83" priority="15">
      <formula>$J44="○"</formula>
    </cfRule>
  </conditionalFormatting>
  <conditionalFormatting sqref="AF47">
    <cfRule type="expression" dxfId="82" priority="12">
      <formula>$J46="○"</formula>
    </cfRule>
    <cfRule type="expression" dxfId="81" priority="13">
      <formula>$J46="○"</formula>
    </cfRule>
  </conditionalFormatting>
  <conditionalFormatting sqref="AF49">
    <cfRule type="expression" dxfId="80" priority="10">
      <formula>$J48="○"</formula>
    </cfRule>
    <cfRule type="expression" dxfId="79" priority="11">
      <formula>$J48="○"</formula>
    </cfRule>
  </conditionalFormatting>
  <conditionalFormatting sqref="R30">
    <cfRule type="expression" dxfId="78" priority="9">
      <formula>$G30="再雇用"</formula>
    </cfRule>
  </conditionalFormatting>
  <conditionalFormatting sqref="R34">
    <cfRule type="expression" dxfId="77" priority="8">
      <formula>$G34="再雇用"</formula>
    </cfRule>
  </conditionalFormatting>
  <conditionalFormatting sqref="R36">
    <cfRule type="expression" dxfId="76" priority="7">
      <formula>$G36="再雇用"</formula>
    </cfRule>
  </conditionalFormatting>
  <conditionalFormatting sqref="R38">
    <cfRule type="expression" dxfId="75" priority="6">
      <formula>$G38="再雇用"</formula>
    </cfRule>
  </conditionalFormatting>
  <conditionalFormatting sqref="R40">
    <cfRule type="expression" dxfId="74" priority="5">
      <formula>$G40="再雇用"</formula>
    </cfRule>
  </conditionalFormatting>
  <conditionalFormatting sqref="R42">
    <cfRule type="expression" dxfId="73" priority="4">
      <formula>$G42="再雇用"</formula>
    </cfRule>
  </conditionalFormatting>
  <conditionalFormatting sqref="R44">
    <cfRule type="expression" dxfId="72" priority="3">
      <formula>$G44="再雇用"</formula>
    </cfRule>
  </conditionalFormatting>
  <conditionalFormatting sqref="R46">
    <cfRule type="expression" dxfId="71" priority="2">
      <formula>$G46="再雇用"</formula>
    </cfRule>
  </conditionalFormatting>
  <conditionalFormatting sqref="R48">
    <cfRule type="expression" dxfId="70" priority="1">
      <formula>$G48="再雇用"</formula>
    </cfRule>
  </conditionalFormatting>
  <dataValidations count="20">
    <dataValidation allowBlank="1" showInputMessage="1" sqref="G28 G50:AJ50"/>
    <dataValidation type="list" allowBlank="1" showInputMessage="1" sqref="AH71:AJ73">
      <formula1>"○,×,該当者無"</formula1>
    </dataValidation>
    <dataValidation type="list" allowBlank="1" showInputMessage="1" sqref="AI59:AJ67 AH59:AH68">
      <formula1>"○,×"</formula1>
    </dataValidation>
    <dataValidation type="list" allowBlank="1" showInputMessage="1" sqref="Q4:X4 G14:AJ14">
      <formula1>"名古屋校舎,豊橋校舎,車道校舎"</formula1>
    </dataValidation>
    <dataValidation type="list" allowBlank="1" showInputMessage="1" sqref="O20:AJ20">
      <formula1>"有,原則無"</formula1>
    </dataValidation>
    <dataValidation type="list" allowBlank="1" showInputMessage="1" sqref="I21:M21">
      <formula1>"固定制,シフト制"</formula1>
    </dataValidation>
    <dataValidation allowBlank="1" showErrorMessage="1" prompt="選択してください" sqref="AI21 AP21"/>
    <dataValidation allowBlank="1" showErrorMessage="1" sqref="Q12:AJ12 G12:L12"/>
    <dataValidation type="list" allowBlank="1" showInputMessage="1" showErrorMessage="1" sqref="R23:X27">
      <formula1>"○"</formula1>
    </dataValidation>
    <dataValidation type="list" allowBlank="1" showInputMessage="1" sqref="G13:AJ13">
      <formula1>"一般事務,期末試験監督業務,特別業務,SA,TA,RA,中国研究科授業補助員,科研費業務,個人研究費業務,カウンセラー,保健師・看護師,ICCS研究員,ポストドクター"</formula1>
    </dataValidation>
    <dataValidation type="list" allowBlank="1" showInputMessage="1" sqref="I23:L27">
      <formula1>"通常,通常以外"</formula1>
    </dataValidation>
    <dataValidation type="list" allowBlank="1" showInputMessage="1" sqref="G11:L11">
      <formula1>" 人事課予算, 申請課室予算"</formula1>
    </dataValidation>
    <dataValidation type="list" allowBlank="1" showInputMessage="1" sqref="G30 G34 G32 G36 G38 G40 G44 G42 G46 G48">
      <formula1>"新規,再雇用"</formula1>
    </dataValidation>
    <dataValidation type="list" allowBlank="1" showInputMessage="1" sqref="U21:X21">
      <formula1>"4日,3日,2日,1日,1日未満"</formula1>
    </dataValidation>
    <dataValidation type="list" allowBlank="1" showInputMessage="1" sqref="L30:M49">
      <formula1>"一般,院生,学生"</formula1>
    </dataValidation>
    <dataValidation type="list" allowBlank="1" showInputMessage="1" sqref="U30:V49">
      <formula1>"男,女"</formula1>
    </dataValidation>
    <dataValidation type="list" allowBlank="1" showInputMessage="1" sqref="G15:AJ15">
      <formula1>INDIRECT($G$14)</formula1>
    </dataValidation>
    <dataValidation type="list" allowBlank="1" showInputMessage="1" sqref="AC4:AJ4">
      <formula1>INDIRECT($Q$4)</formula1>
    </dataValidation>
    <dataValidation type="list" allowBlank="1" showInputMessage="1" sqref="J30:K49">
      <formula1>"○"</formula1>
    </dataValidation>
    <dataValidation imeMode="halfKatakana" allowBlank="1" showInputMessage="1" showErrorMessage="1" sqref="AA30:AJ30 AA32:AJ32 AA34:AJ34 AA36:AJ36 AA38:AJ38 AA40:AJ40 AA42:AJ42 AA44:AJ44 AA46:AJ46 AA48:AJ48"/>
  </dataValidations>
  <printOptions horizontalCentered="1"/>
  <pageMargins left="0.39370078740157483" right="0.39370078740157483" top="0.39370078740157483" bottom="0.19685039370078741" header="0.31496062992125984" footer="0.31496062992125984"/>
  <pageSetup paperSize="9" fitToHeight="0" orientation="portrait" verticalDpi="1200" r:id="rId1"/>
  <rowBreaks count="1" manualBreakCount="1">
    <brk id="58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CN82"/>
  <sheetViews>
    <sheetView zoomScaleNormal="100" zoomScaleSheetLayoutView="100" workbookViewId="0">
      <selection activeCell="BU23" sqref="BU23"/>
    </sheetView>
  </sheetViews>
  <sheetFormatPr defaultColWidth="9" defaultRowHeight="13.2" x14ac:dyDescent="0.2"/>
  <cols>
    <col min="1" max="36" width="2.6640625" style="6" customWidth="1"/>
    <col min="37" max="37" width="4.109375" style="57" customWidth="1"/>
    <col min="38" max="66" width="2.6640625" style="58" customWidth="1"/>
    <col min="67" max="71" width="2.6640625" style="6" customWidth="1"/>
    <col min="72" max="16384" width="9" style="6"/>
  </cols>
  <sheetData>
    <row r="1" spans="1:70" ht="14.4" x14ac:dyDescent="0.2">
      <c r="AL1" s="388" t="s">
        <v>104</v>
      </c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388"/>
      <c r="BB1" s="388"/>
      <c r="BC1" s="388"/>
      <c r="BD1" s="388"/>
      <c r="BE1" s="388"/>
      <c r="BF1" s="388"/>
      <c r="BG1" s="388"/>
      <c r="BH1" s="388"/>
      <c r="BI1" s="388"/>
      <c r="BJ1" s="388"/>
      <c r="BK1" s="388"/>
      <c r="BL1" s="388"/>
      <c r="BM1" s="388"/>
      <c r="BN1" s="388"/>
      <c r="BO1" s="388"/>
      <c r="BP1" s="388"/>
      <c r="BQ1" s="388"/>
      <c r="BR1" s="388"/>
    </row>
    <row r="3" spans="1:70" x14ac:dyDescent="0.2">
      <c r="AL3" s="448"/>
      <c r="AM3" s="449"/>
      <c r="AN3" s="450"/>
      <c r="AO3" s="58" t="s">
        <v>129</v>
      </c>
      <c r="AW3" s="65"/>
      <c r="AX3" s="66"/>
      <c r="AY3" s="67"/>
      <c r="AZ3" s="58" t="s">
        <v>125</v>
      </c>
    </row>
    <row r="4" spans="1:70" s="61" customFormat="1" ht="6.75" customHeight="1" x14ac:dyDescent="0.2">
      <c r="AK4" s="62"/>
      <c r="AL4" s="58"/>
      <c r="AM4" s="58"/>
      <c r="AN4" s="58"/>
      <c r="AO4" s="58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</row>
    <row r="5" spans="1:70" ht="15" customHeight="1" x14ac:dyDescent="0.2">
      <c r="A5" s="5"/>
      <c r="B5" s="5"/>
      <c r="C5" s="5"/>
      <c r="D5" s="5"/>
      <c r="W5" s="7"/>
      <c r="X5" s="7"/>
      <c r="AA5" s="8" t="s">
        <v>51</v>
      </c>
      <c r="AB5" s="455">
        <v>45734</v>
      </c>
      <c r="AC5" s="455"/>
      <c r="AD5" s="455"/>
      <c r="AE5" s="455"/>
      <c r="AF5" s="455"/>
      <c r="AG5" s="455"/>
      <c r="AH5" s="455"/>
      <c r="AI5" s="455"/>
      <c r="AJ5" s="455"/>
      <c r="AK5" s="57" t="s">
        <v>122</v>
      </c>
      <c r="AL5" s="379" t="s">
        <v>443</v>
      </c>
      <c r="AM5" s="499"/>
      <c r="AN5" s="499"/>
      <c r="AO5" s="499"/>
      <c r="AP5" s="499"/>
      <c r="AQ5" s="499"/>
      <c r="AR5" s="499"/>
      <c r="AS5" s="499"/>
      <c r="AT5" s="499"/>
      <c r="AU5" s="499"/>
      <c r="AV5" s="499"/>
      <c r="AW5" s="499"/>
      <c r="AX5" s="499"/>
      <c r="AY5" s="499"/>
      <c r="AZ5" s="499"/>
      <c r="BA5" s="499"/>
      <c r="BB5" s="499"/>
      <c r="BC5" s="499"/>
      <c r="BD5" s="499"/>
      <c r="BE5" s="499"/>
      <c r="BF5" s="499"/>
      <c r="BG5" s="499"/>
      <c r="BH5" s="499"/>
      <c r="BI5" s="499"/>
      <c r="BJ5" s="499"/>
      <c r="BK5" s="499"/>
      <c r="BL5" s="499"/>
      <c r="BM5" s="499"/>
      <c r="BN5" s="499"/>
      <c r="BO5" s="499"/>
      <c r="BP5" s="499"/>
      <c r="BQ5" s="499"/>
      <c r="BR5" s="500"/>
    </row>
    <row r="6" spans="1:70" ht="15" customHeight="1" x14ac:dyDescent="0.2">
      <c r="A6" s="35" t="s">
        <v>5</v>
      </c>
      <c r="B6" s="5"/>
      <c r="C6" s="10"/>
      <c r="D6" s="10"/>
      <c r="E6" s="10"/>
      <c r="F6" s="10"/>
      <c r="G6" s="10"/>
      <c r="AL6" s="501"/>
      <c r="AM6" s="502"/>
      <c r="AN6" s="502"/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502"/>
      <c r="BB6" s="502"/>
      <c r="BC6" s="502"/>
      <c r="BD6" s="502"/>
      <c r="BE6" s="502"/>
      <c r="BF6" s="502"/>
      <c r="BG6" s="502"/>
      <c r="BH6" s="502"/>
      <c r="BI6" s="502"/>
      <c r="BJ6" s="502"/>
      <c r="BK6" s="502"/>
      <c r="BL6" s="502"/>
      <c r="BM6" s="502"/>
      <c r="BN6" s="502"/>
      <c r="BO6" s="502"/>
      <c r="BP6" s="502"/>
      <c r="BQ6" s="502"/>
      <c r="BR6" s="503"/>
    </row>
    <row r="7" spans="1:70" ht="7.5" customHeight="1" x14ac:dyDescent="0.2">
      <c r="A7" s="9"/>
      <c r="B7" s="5"/>
      <c r="C7" s="10"/>
      <c r="D7" s="10"/>
      <c r="E7" s="10"/>
      <c r="F7" s="10"/>
      <c r="G7" s="10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70" ht="15" customHeight="1" x14ac:dyDescent="0.2">
      <c r="M8" s="197" t="s">
        <v>11</v>
      </c>
      <c r="N8" s="197"/>
      <c r="O8" s="197"/>
      <c r="P8" s="197"/>
      <c r="Q8" s="226" t="s">
        <v>63</v>
      </c>
      <c r="R8" s="226"/>
      <c r="S8" s="226"/>
      <c r="T8" s="226"/>
      <c r="U8" s="226"/>
      <c r="V8" s="226"/>
      <c r="W8" s="226"/>
      <c r="X8" s="226"/>
      <c r="Y8" s="197" t="s">
        <v>1</v>
      </c>
      <c r="Z8" s="197"/>
      <c r="AA8" s="197"/>
      <c r="AB8" s="197"/>
      <c r="AC8" s="226" t="s">
        <v>106</v>
      </c>
      <c r="AD8" s="226"/>
      <c r="AE8" s="226"/>
      <c r="AF8" s="226"/>
      <c r="AG8" s="226"/>
      <c r="AH8" s="226"/>
      <c r="AI8" s="226"/>
      <c r="AJ8" s="226"/>
      <c r="AK8" s="395" t="s">
        <v>123</v>
      </c>
      <c r="AL8" s="405" t="s">
        <v>321</v>
      </c>
      <c r="AM8" s="405"/>
      <c r="AN8" s="405"/>
      <c r="AO8" s="405"/>
      <c r="AP8" s="405"/>
      <c r="AQ8" s="405"/>
      <c r="AR8" s="405"/>
      <c r="AS8" s="405"/>
      <c r="AT8" s="405"/>
      <c r="AU8" s="405"/>
      <c r="AV8" s="405"/>
      <c r="AW8" s="405"/>
      <c r="AX8" s="405"/>
      <c r="AY8" s="405"/>
      <c r="AZ8" s="405"/>
      <c r="BA8" s="405"/>
      <c r="BB8" s="405"/>
      <c r="BC8" s="405"/>
      <c r="BD8" s="405"/>
      <c r="BE8" s="405"/>
      <c r="BF8" s="405"/>
      <c r="BG8" s="405"/>
      <c r="BH8" s="405"/>
      <c r="BI8" s="405"/>
      <c r="BJ8" s="405"/>
      <c r="BK8" s="405"/>
      <c r="BL8" s="405"/>
      <c r="BM8" s="405"/>
      <c r="BN8" s="405"/>
      <c r="BO8" s="405"/>
      <c r="BP8" s="405"/>
      <c r="BQ8" s="405"/>
      <c r="BR8" s="405"/>
    </row>
    <row r="9" spans="1:70" ht="15" customHeight="1" x14ac:dyDescent="0.2">
      <c r="M9" s="197" t="s">
        <v>2</v>
      </c>
      <c r="N9" s="197"/>
      <c r="O9" s="197"/>
      <c r="P9" s="197"/>
      <c r="Q9" s="204" t="s">
        <v>107</v>
      </c>
      <c r="R9" s="204"/>
      <c r="S9" s="204"/>
      <c r="T9" s="204"/>
      <c r="U9" s="204"/>
      <c r="V9" s="204"/>
      <c r="W9" s="204"/>
      <c r="X9" s="204"/>
      <c r="Y9" s="218" t="s">
        <v>99</v>
      </c>
      <c r="Z9" s="218"/>
      <c r="AA9" s="218"/>
      <c r="AB9" s="218"/>
      <c r="AC9" s="204" t="s">
        <v>108</v>
      </c>
      <c r="AD9" s="204"/>
      <c r="AE9" s="204"/>
      <c r="AF9" s="204"/>
      <c r="AG9" s="204"/>
      <c r="AH9" s="204"/>
      <c r="AI9" s="204"/>
      <c r="AJ9" s="204"/>
      <c r="AK9" s="395"/>
      <c r="AL9" s="405"/>
      <c r="AM9" s="405"/>
      <c r="AN9" s="405"/>
      <c r="AO9" s="405"/>
      <c r="AP9" s="405"/>
      <c r="AQ9" s="405"/>
      <c r="AR9" s="405"/>
      <c r="AS9" s="405"/>
      <c r="AT9" s="405"/>
      <c r="AU9" s="405"/>
      <c r="AV9" s="405"/>
      <c r="AW9" s="405"/>
      <c r="AX9" s="405"/>
      <c r="AY9" s="405"/>
      <c r="AZ9" s="405"/>
      <c r="BA9" s="405"/>
      <c r="BB9" s="405"/>
      <c r="BC9" s="405"/>
      <c r="BD9" s="405"/>
      <c r="BE9" s="405"/>
      <c r="BF9" s="405"/>
      <c r="BG9" s="405"/>
      <c r="BH9" s="405"/>
      <c r="BI9" s="405"/>
      <c r="BJ9" s="405"/>
      <c r="BK9" s="405"/>
      <c r="BL9" s="405"/>
      <c r="BM9" s="405"/>
      <c r="BN9" s="405"/>
      <c r="BO9" s="405"/>
      <c r="BP9" s="405"/>
      <c r="BQ9" s="405"/>
      <c r="BR9" s="405"/>
    </row>
    <row r="10" spans="1:70" ht="11.25" customHeight="1" x14ac:dyDescent="0.2"/>
    <row r="11" spans="1:70" ht="15.75" customHeight="1" x14ac:dyDescent="0.2">
      <c r="A11" s="202" t="s">
        <v>120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</row>
    <row r="12" spans="1:70" ht="11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70" ht="15" customHeight="1" x14ac:dyDescent="0.2">
      <c r="A13" s="208" t="s">
        <v>50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</row>
    <row r="14" spans="1:70" ht="15" customHeight="1" thickBo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33" t="s">
        <v>6</v>
      </c>
      <c r="U14" s="12"/>
      <c r="V14" s="12"/>
      <c r="W14" s="12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64"/>
      <c r="AL14" s="454" t="s">
        <v>454</v>
      </c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  <c r="AZ14" s="454"/>
      <c r="BA14" s="454"/>
      <c r="BB14" s="454"/>
      <c r="BC14" s="454"/>
      <c r="BD14" s="454"/>
      <c r="BE14" s="454"/>
      <c r="BF14" s="454"/>
      <c r="BG14" s="454"/>
      <c r="BH14" s="454"/>
      <c r="BI14" s="454"/>
      <c r="BJ14" s="454"/>
      <c r="BK14" s="454"/>
      <c r="BL14" s="454"/>
      <c r="BM14" s="454"/>
      <c r="BN14" s="454"/>
      <c r="BO14" s="454"/>
      <c r="BP14" s="454"/>
      <c r="BQ14" s="454"/>
      <c r="BR14" s="454"/>
    </row>
    <row r="15" spans="1:70" ht="15" customHeight="1" x14ac:dyDescent="0.2">
      <c r="A15" s="209" t="s">
        <v>10</v>
      </c>
      <c r="B15" s="210"/>
      <c r="C15" s="210"/>
      <c r="D15" s="210"/>
      <c r="E15" s="210"/>
      <c r="F15" s="211"/>
      <c r="G15" s="257" t="s">
        <v>9</v>
      </c>
      <c r="H15" s="258"/>
      <c r="I15" s="258"/>
      <c r="J15" s="258"/>
      <c r="K15" s="258"/>
      <c r="L15" s="280"/>
      <c r="M15" s="260" t="str">
        <f>IF($G$15="人事課予算","","予算単位コード")</f>
        <v>予算単位コード</v>
      </c>
      <c r="N15" s="261"/>
      <c r="O15" s="261"/>
      <c r="P15" s="262"/>
      <c r="Q15" s="418" t="s">
        <v>105</v>
      </c>
      <c r="R15" s="419"/>
      <c r="S15" s="419"/>
      <c r="T15" s="419"/>
      <c r="U15" s="420"/>
      <c r="V15" s="254" t="str">
        <f>IF($G$15="人事課予算","","予算単位名称")</f>
        <v>予算単位名称</v>
      </c>
      <c r="W15" s="255"/>
      <c r="X15" s="255"/>
      <c r="Y15" s="256"/>
      <c r="Z15" s="418" t="s">
        <v>106</v>
      </c>
      <c r="AA15" s="419"/>
      <c r="AB15" s="419"/>
      <c r="AC15" s="419"/>
      <c r="AD15" s="419"/>
      <c r="AE15" s="419"/>
      <c r="AF15" s="419"/>
      <c r="AG15" s="419"/>
      <c r="AH15" s="419"/>
      <c r="AI15" s="419"/>
      <c r="AJ15" s="421"/>
      <c r="AK15" s="389" t="s">
        <v>122</v>
      </c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  <c r="AY15" s="454"/>
      <c r="AZ15" s="454"/>
      <c r="BA15" s="454"/>
      <c r="BB15" s="454"/>
      <c r="BC15" s="454"/>
      <c r="BD15" s="454"/>
      <c r="BE15" s="454"/>
      <c r="BF15" s="454"/>
      <c r="BG15" s="454"/>
      <c r="BH15" s="454"/>
      <c r="BI15" s="454"/>
      <c r="BJ15" s="454"/>
      <c r="BK15" s="454"/>
      <c r="BL15" s="454"/>
      <c r="BM15" s="454"/>
      <c r="BN15" s="454"/>
      <c r="BO15" s="454"/>
      <c r="BP15" s="454"/>
      <c r="BQ15" s="454"/>
      <c r="BR15" s="454"/>
    </row>
    <row r="16" spans="1:70" ht="15" customHeight="1" x14ac:dyDescent="0.2">
      <c r="A16" s="205" t="str">
        <f>IF($G$15="人事課予算","","目的コード")</f>
        <v>目的コード</v>
      </c>
      <c r="B16" s="206"/>
      <c r="C16" s="206"/>
      <c r="D16" s="206"/>
      <c r="E16" s="206"/>
      <c r="F16" s="207"/>
      <c r="G16" s="399" t="s">
        <v>109</v>
      </c>
      <c r="H16" s="206"/>
      <c r="I16" s="206"/>
      <c r="J16" s="206"/>
      <c r="K16" s="206"/>
      <c r="L16" s="207"/>
      <c r="M16" s="240" t="str">
        <f>IF($G$15="人事課予算","","目的名称")</f>
        <v>目的名称</v>
      </c>
      <c r="N16" s="241"/>
      <c r="O16" s="241"/>
      <c r="P16" s="242"/>
      <c r="Q16" s="399" t="s">
        <v>110</v>
      </c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417"/>
      <c r="AK16" s="389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  <c r="AZ16" s="454"/>
      <c r="BA16" s="454"/>
      <c r="BB16" s="454"/>
      <c r="BC16" s="454"/>
      <c r="BD16" s="454"/>
      <c r="BE16" s="454"/>
      <c r="BF16" s="454"/>
      <c r="BG16" s="454"/>
      <c r="BH16" s="454"/>
      <c r="BI16" s="454"/>
      <c r="BJ16" s="454"/>
      <c r="BK16" s="454"/>
      <c r="BL16" s="454"/>
      <c r="BM16" s="454"/>
      <c r="BN16" s="454"/>
      <c r="BO16" s="454"/>
      <c r="BP16" s="454"/>
      <c r="BQ16" s="454"/>
      <c r="BR16" s="454"/>
    </row>
    <row r="17" spans="1:92" ht="15" customHeight="1" x14ac:dyDescent="0.2">
      <c r="A17" s="205" t="s">
        <v>20</v>
      </c>
      <c r="B17" s="206"/>
      <c r="C17" s="206"/>
      <c r="D17" s="206"/>
      <c r="E17" s="206"/>
      <c r="F17" s="207"/>
      <c r="G17" s="396" t="s">
        <v>111</v>
      </c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8"/>
      <c r="AK17" s="57" t="s">
        <v>122</v>
      </c>
      <c r="AL17" s="400" t="s">
        <v>142</v>
      </c>
      <c r="AM17" s="401"/>
      <c r="AN17" s="401"/>
      <c r="AO17" s="401"/>
      <c r="AP17" s="401"/>
      <c r="AQ17" s="401"/>
      <c r="AR17" s="401"/>
      <c r="AS17" s="401"/>
      <c r="AT17" s="401"/>
      <c r="AU17" s="401"/>
      <c r="AV17" s="401"/>
      <c r="AW17" s="401"/>
      <c r="AX17" s="401"/>
      <c r="AY17" s="401"/>
      <c r="AZ17" s="401"/>
      <c r="BA17" s="401"/>
      <c r="BB17" s="401"/>
      <c r="BC17" s="401"/>
      <c r="BD17" s="401"/>
      <c r="BE17" s="401"/>
      <c r="BF17" s="401"/>
      <c r="BG17" s="401"/>
      <c r="BH17" s="401"/>
      <c r="BI17" s="401"/>
      <c r="BJ17" s="401"/>
      <c r="BK17" s="401"/>
      <c r="BL17" s="401"/>
      <c r="BM17" s="401"/>
      <c r="BN17" s="401"/>
      <c r="BO17" s="401"/>
      <c r="BP17" s="401"/>
      <c r="BQ17" s="401"/>
      <c r="BR17" s="402"/>
    </row>
    <row r="18" spans="1:92" ht="15" customHeight="1" x14ac:dyDescent="0.2">
      <c r="A18" s="205" t="s">
        <v>395</v>
      </c>
      <c r="B18" s="206"/>
      <c r="C18" s="206"/>
      <c r="D18" s="206"/>
      <c r="E18" s="206"/>
      <c r="F18" s="207"/>
      <c r="G18" s="396" t="s">
        <v>430</v>
      </c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8"/>
      <c r="AK18" s="129" t="s">
        <v>103</v>
      </c>
      <c r="AL18" s="400" t="s">
        <v>429</v>
      </c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1"/>
      <c r="BN18" s="401"/>
      <c r="BO18" s="401"/>
      <c r="BP18" s="401"/>
      <c r="BQ18" s="401"/>
      <c r="BR18" s="402"/>
    </row>
    <row r="19" spans="1:92" ht="15" customHeight="1" x14ac:dyDescent="0.2">
      <c r="A19" s="205" t="s">
        <v>100</v>
      </c>
      <c r="B19" s="206"/>
      <c r="C19" s="206"/>
      <c r="D19" s="206"/>
      <c r="E19" s="206"/>
      <c r="F19" s="207"/>
      <c r="G19" s="396" t="s">
        <v>112</v>
      </c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8"/>
      <c r="AK19" s="57" t="s">
        <v>122</v>
      </c>
      <c r="AL19" s="400" t="s">
        <v>320</v>
      </c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401"/>
      <c r="AY19" s="401"/>
      <c r="AZ19" s="401"/>
      <c r="BA19" s="401"/>
      <c r="BB19" s="401"/>
      <c r="BC19" s="401"/>
      <c r="BD19" s="401"/>
      <c r="BE19" s="401"/>
      <c r="BF19" s="401"/>
      <c r="BG19" s="401"/>
      <c r="BH19" s="401"/>
      <c r="BI19" s="401"/>
      <c r="BJ19" s="401"/>
      <c r="BK19" s="401"/>
      <c r="BL19" s="401"/>
      <c r="BM19" s="401"/>
      <c r="BN19" s="401"/>
      <c r="BO19" s="401"/>
      <c r="BP19" s="401"/>
      <c r="BQ19" s="401"/>
      <c r="BR19" s="402"/>
    </row>
    <row r="20" spans="1:92" ht="15" customHeight="1" x14ac:dyDescent="0.2">
      <c r="A20" s="212" t="s">
        <v>12</v>
      </c>
      <c r="B20" s="213"/>
      <c r="C20" s="213"/>
      <c r="D20" s="213"/>
      <c r="E20" s="213"/>
      <c r="F20" s="214"/>
      <c r="G20" s="408" t="s">
        <v>113</v>
      </c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09"/>
      <c r="S20" s="409"/>
      <c r="T20" s="409"/>
      <c r="U20" s="409"/>
      <c r="V20" s="409"/>
      <c r="W20" s="409"/>
      <c r="X20" s="409"/>
      <c r="Y20" s="409"/>
      <c r="Z20" s="409"/>
      <c r="AA20" s="409"/>
      <c r="AB20" s="409"/>
      <c r="AC20" s="409"/>
      <c r="AD20" s="409"/>
      <c r="AE20" s="409"/>
      <c r="AF20" s="409"/>
      <c r="AG20" s="409"/>
      <c r="AH20" s="409"/>
      <c r="AI20" s="409"/>
      <c r="AJ20" s="410"/>
      <c r="AK20" s="395" t="s">
        <v>123</v>
      </c>
      <c r="AL20" s="405" t="s">
        <v>124</v>
      </c>
      <c r="AM20" s="405"/>
      <c r="AN20" s="405"/>
      <c r="AO20" s="405"/>
      <c r="AP20" s="405"/>
      <c r="AQ20" s="405"/>
      <c r="AR20" s="405"/>
      <c r="AS20" s="405"/>
      <c r="AT20" s="405"/>
      <c r="AU20" s="405"/>
      <c r="AV20" s="405"/>
      <c r="AW20" s="405"/>
      <c r="AX20" s="405"/>
      <c r="AY20" s="405"/>
      <c r="AZ20" s="405"/>
      <c r="BA20" s="405"/>
      <c r="BB20" s="405"/>
      <c r="BC20" s="405"/>
      <c r="BD20" s="405"/>
      <c r="BE20" s="405"/>
      <c r="BF20" s="405"/>
      <c r="BG20" s="405"/>
      <c r="BH20" s="405"/>
      <c r="BI20" s="405"/>
      <c r="BJ20" s="405"/>
      <c r="BK20" s="405"/>
      <c r="BL20" s="405"/>
      <c r="BM20" s="405"/>
      <c r="BN20" s="405"/>
      <c r="BO20" s="405"/>
      <c r="BP20" s="405"/>
      <c r="BQ20" s="405"/>
      <c r="BR20" s="405"/>
    </row>
    <row r="21" spans="1:92" ht="15" customHeight="1" x14ac:dyDescent="0.2">
      <c r="A21" s="215"/>
      <c r="B21" s="216"/>
      <c r="C21" s="216"/>
      <c r="D21" s="216"/>
      <c r="E21" s="216"/>
      <c r="F21" s="217"/>
      <c r="G21" s="411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2"/>
      <c r="AG21" s="412"/>
      <c r="AH21" s="412"/>
      <c r="AI21" s="412"/>
      <c r="AJ21" s="413"/>
      <c r="AK21" s="395"/>
      <c r="AL21" s="405"/>
      <c r="AM21" s="405"/>
      <c r="AN21" s="405"/>
      <c r="AO21" s="405"/>
      <c r="AP21" s="405"/>
      <c r="AQ21" s="405"/>
      <c r="AR21" s="405"/>
      <c r="AS21" s="405"/>
      <c r="AT21" s="405"/>
      <c r="AU21" s="405"/>
      <c r="AV21" s="405"/>
      <c r="AW21" s="405"/>
      <c r="AX21" s="405"/>
      <c r="AY21" s="405"/>
      <c r="AZ21" s="405"/>
      <c r="BA21" s="405"/>
      <c r="BB21" s="405"/>
      <c r="BC21" s="405"/>
      <c r="BD21" s="405"/>
      <c r="BE21" s="405"/>
      <c r="BF21" s="405"/>
      <c r="BG21" s="405"/>
      <c r="BH21" s="405"/>
      <c r="BI21" s="405"/>
      <c r="BJ21" s="405"/>
      <c r="BK21" s="405"/>
      <c r="BL21" s="405"/>
      <c r="BM21" s="405"/>
      <c r="BN21" s="405"/>
      <c r="BO21" s="405"/>
      <c r="BP21" s="405"/>
      <c r="BQ21" s="405"/>
      <c r="BR21" s="405"/>
    </row>
    <row r="22" spans="1:92" ht="15" customHeight="1" x14ac:dyDescent="0.2">
      <c r="A22" s="212" t="s">
        <v>28</v>
      </c>
      <c r="B22" s="213"/>
      <c r="C22" s="213"/>
      <c r="D22" s="213"/>
      <c r="E22" s="213"/>
      <c r="F22" s="214"/>
      <c r="G22" s="252" t="s">
        <v>49</v>
      </c>
      <c r="H22" s="197"/>
      <c r="I22" s="197"/>
      <c r="J22" s="253"/>
      <c r="K22" s="456">
        <v>45748</v>
      </c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14" t="s">
        <v>85</v>
      </c>
      <c r="Y22" s="457">
        <v>46112</v>
      </c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8"/>
      <c r="AK22" s="57" t="s">
        <v>103</v>
      </c>
      <c r="AL22" s="403" t="s">
        <v>442</v>
      </c>
      <c r="AM22" s="403"/>
      <c r="AN22" s="403"/>
      <c r="AO22" s="403"/>
      <c r="AP22" s="403"/>
      <c r="AQ22" s="403"/>
      <c r="AR22" s="403"/>
      <c r="AS22" s="403"/>
      <c r="AT22" s="403"/>
      <c r="AU22" s="403"/>
      <c r="AV22" s="403"/>
      <c r="AW22" s="403"/>
      <c r="AX22" s="403"/>
      <c r="AY22" s="403"/>
      <c r="AZ22" s="403"/>
      <c r="BA22" s="403"/>
      <c r="BB22" s="403"/>
      <c r="BC22" s="403"/>
      <c r="BD22" s="403"/>
      <c r="BE22" s="403"/>
      <c r="BF22" s="403"/>
      <c r="BG22" s="403"/>
      <c r="BH22" s="403"/>
      <c r="BI22" s="403"/>
      <c r="BJ22" s="403"/>
      <c r="BK22" s="403"/>
      <c r="BL22" s="403"/>
      <c r="BM22" s="403"/>
      <c r="BN22" s="403"/>
      <c r="BO22" s="403"/>
      <c r="BP22" s="403"/>
      <c r="BQ22" s="403"/>
      <c r="BR22" s="403"/>
    </row>
    <row r="23" spans="1:92" ht="15" customHeight="1" x14ac:dyDescent="0.2">
      <c r="A23" s="227"/>
      <c r="B23" s="228"/>
      <c r="C23" s="228"/>
      <c r="D23" s="228"/>
      <c r="E23" s="228"/>
      <c r="F23" s="229"/>
      <c r="G23" s="252" t="s">
        <v>121</v>
      </c>
      <c r="H23" s="197"/>
      <c r="I23" s="197"/>
      <c r="J23" s="253"/>
      <c r="K23" s="459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91" t="s">
        <v>85</v>
      </c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1"/>
      <c r="AK23" s="57" t="s">
        <v>103</v>
      </c>
      <c r="AL23" s="404" t="s">
        <v>144</v>
      </c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  <c r="BC23" s="404"/>
      <c r="BD23" s="404"/>
      <c r="BE23" s="404"/>
      <c r="BF23" s="404"/>
      <c r="BG23" s="404"/>
      <c r="BH23" s="404"/>
      <c r="BI23" s="404"/>
      <c r="BJ23" s="404"/>
      <c r="BK23" s="404"/>
      <c r="BL23" s="404"/>
      <c r="BM23" s="404"/>
      <c r="BN23" s="404"/>
      <c r="BO23" s="404"/>
      <c r="BP23" s="404"/>
      <c r="BQ23" s="404"/>
      <c r="BR23" s="404"/>
    </row>
    <row r="24" spans="1:92" ht="15" customHeight="1" x14ac:dyDescent="0.2">
      <c r="A24" s="215"/>
      <c r="B24" s="216"/>
      <c r="C24" s="216"/>
      <c r="D24" s="216"/>
      <c r="E24" s="216"/>
      <c r="F24" s="217"/>
      <c r="G24" s="240" t="s">
        <v>13</v>
      </c>
      <c r="H24" s="241"/>
      <c r="I24" s="241"/>
      <c r="J24" s="241"/>
      <c r="K24" s="241"/>
      <c r="L24" s="241"/>
      <c r="M24" s="241"/>
      <c r="N24" s="242"/>
      <c r="O24" s="396" t="s">
        <v>65</v>
      </c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8"/>
      <c r="AK24" s="57" t="s">
        <v>103</v>
      </c>
      <c r="AL24" s="403" t="s">
        <v>130</v>
      </c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/>
      <c r="BI24" s="403"/>
      <c r="BJ24" s="403"/>
      <c r="BK24" s="403"/>
      <c r="BL24" s="403"/>
      <c r="BM24" s="403"/>
      <c r="BN24" s="403"/>
      <c r="BO24" s="403"/>
      <c r="BP24" s="403"/>
      <c r="BQ24" s="403"/>
      <c r="BR24" s="403"/>
    </row>
    <row r="25" spans="1:92" ht="46.2" customHeight="1" x14ac:dyDescent="0.2">
      <c r="A25" s="230" t="s">
        <v>146</v>
      </c>
      <c r="B25" s="231"/>
      <c r="C25" s="231"/>
      <c r="D25" s="231"/>
      <c r="E25" s="231"/>
      <c r="F25" s="232"/>
      <c r="G25" s="275" t="s">
        <v>27</v>
      </c>
      <c r="H25" s="276"/>
      <c r="I25" s="349" t="s">
        <v>114</v>
      </c>
      <c r="J25" s="350"/>
      <c r="K25" s="350"/>
      <c r="L25" s="350"/>
      <c r="M25" s="351"/>
      <c r="N25" s="277" t="s">
        <v>21</v>
      </c>
      <c r="O25" s="278"/>
      <c r="P25" s="278"/>
      <c r="Q25" s="278"/>
      <c r="R25" s="278"/>
      <c r="S25" s="278"/>
      <c r="T25" s="279"/>
      <c r="U25" s="390">
        <v>2</v>
      </c>
      <c r="V25" s="392"/>
      <c r="W25" s="246" t="str">
        <f>IF($I$25="固定制","日",IF($I$25="シフト制","日　　以内",""))</f>
        <v>日</v>
      </c>
      <c r="X25" s="440"/>
      <c r="Y25" s="275" t="s">
        <v>83</v>
      </c>
      <c r="Z25" s="309"/>
      <c r="AA25" s="309"/>
      <c r="AB25" s="309"/>
      <c r="AC25" s="309"/>
      <c r="AD25" s="309"/>
      <c r="AE25" s="276"/>
      <c r="AF25" s="390">
        <v>14</v>
      </c>
      <c r="AG25" s="391"/>
      <c r="AH25" s="392"/>
      <c r="AI25" s="246" t="str">
        <f>IF($I$25="固定制","時間",IF($I$25="シフト制","時間以内",""))</f>
        <v>時間</v>
      </c>
      <c r="AJ25" s="247"/>
      <c r="AK25" s="57" t="s">
        <v>103</v>
      </c>
      <c r="AL25" s="379" t="s">
        <v>456</v>
      </c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0"/>
      <c r="BB25" s="380"/>
      <c r="BC25" s="380"/>
      <c r="BD25" s="380"/>
      <c r="BE25" s="380"/>
      <c r="BF25" s="380"/>
      <c r="BG25" s="380"/>
      <c r="BH25" s="380"/>
      <c r="BI25" s="380"/>
      <c r="BJ25" s="380"/>
      <c r="BK25" s="380"/>
      <c r="BL25" s="380"/>
      <c r="BM25" s="380"/>
      <c r="BN25" s="380"/>
      <c r="BO25" s="380"/>
      <c r="BP25" s="380"/>
      <c r="BQ25" s="380"/>
      <c r="BR25" s="381"/>
    </row>
    <row r="26" spans="1:92" ht="21.75" customHeight="1" x14ac:dyDescent="0.2">
      <c r="A26" s="233"/>
      <c r="B26" s="234"/>
      <c r="C26" s="234"/>
      <c r="D26" s="234"/>
      <c r="E26" s="234"/>
      <c r="F26" s="235"/>
      <c r="G26" s="219" t="s">
        <v>86</v>
      </c>
      <c r="H26" s="220"/>
      <c r="I26" s="184" t="s">
        <v>46</v>
      </c>
      <c r="J26" s="184"/>
      <c r="K26" s="184"/>
      <c r="L26" s="184"/>
      <c r="M26" s="239" t="s">
        <v>134</v>
      </c>
      <c r="N26" s="239"/>
      <c r="O26" s="239"/>
      <c r="P26" s="239"/>
      <c r="Q26" s="239"/>
      <c r="R26" s="37" t="s">
        <v>0</v>
      </c>
      <c r="S26" s="38" t="s">
        <v>42</v>
      </c>
      <c r="T26" s="38" t="s">
        <v>22</v>
      </c>
      <c r="U26" s="38" t="s">
        <v>23</v>
      </c>
      <c r="V26" s="38" t="s">
        <v>24</v>
      </c>
      <c r="W26" s="38" t="s">
        <v>25</v>
      </c>
      <c r="X26" s="39" t="s">
        <v>26</v>
      </c>
      <c r="Y26" s="298" t="s">
        <v>43</v>
      </c>
      <c r="Z26" s="297"/>
      <c r="AA26" s="297"/>
      <c r="AB26" s="297"/>
      <c r="AC26" s="297" t="s">
        <v>44</v>
      </c>
      <c r="AD26" s="297"/>
      <c r="AE26" s="297"/>
      <c r="AF26" s="297"/>
      <c r="AG26" s="299" t="s">
        <v>45</v>
      </c>
      <c r="AH26" s="299"/>
      <c r="AI26" s="299"/>
      <c r="AJ26" s="300"/>
      <c r="AK26" s="406" t="s">
        <v>453</v>
      </c>
      <c r="AL26" s="382"/>
      <c r="AM26" s="383"/>
      <c r="AN26" s="383"/>
      <c r="AO26" s="383"/>
      <c r="AP26" s="383"/>
      <c r="AQ26" s="383"/>
      <c r="AR26" s="383"/>
      <c r="AS26" s="383"/>
      <c r="AT26" s="383"/>
      <c r="AU26" s="383"/>
      <c r="AV26" s="383"/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383"/>
      <c r="BQ26" s="383"/>
      <c r="BR26" s="384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</row>
    <row r="27" spans="1:92" ht="15" customHeight="1" x14ac:dyDescent="0.2">
      <c r="A27" s="233"/>
      <c r="B27" s="234"/>
      <c r="C27" s="234"/>
      <c r="D27" s="234"/>
      <c r="E27" s="234"/>
      <c r="F27" s="235"/>
      <c r="G27" s="221"/>
      <c r="H27" s="222"/>
      <c r="I27" s="223" t="s">
        <v>139</v>
      </c>
      <c r="J27" s="224"/>
      <c r="K27" s="224"/>
      <c r="L27" s="225"/>
      <c r="M27" s="445"/>
      <c r="N27" s="446"/>
      <c r="O27" s="446"/>
      <c r="P27" s="446"/>
      <c r="Q27" s="447"/>
      <c r="R27" s="77"/>
      <c r="S27" s="78" t="s">
        <v>115</v>
      </c>
      <c r="T27" s="78" t="s">
        <v>115</v>
      </c>
      <c r="U27" s="78"/>
      <c r="V27" s="79"/>
      <c r="W27" s="79"/>
      <c r="X27" s="80"/>
      <c r="Y27" s="451">
        <v>0.45833333333333331</v>
      </c>
      <c r="Z27" s="452"/>
      <c r="AA27" s="452"/>
      <c r="AB27" s="452"/>
      <c r="AC27" s="452">
        <v>0.79166666666666663</v>
      </c>
      <c r="AD27" s="452"/>
      <c r="AE27" s="452"/>
      <c r="AF27" s="452"/>
      <c r="AG27" s="452">
        <v>4.1666666666666664E-2</v>
      </c>
      <c r="AH27" s="452"/>
      <c r="AI27" s="452"/>
      <c r="AJ27" s="453"/>
      <c r="AK27" s="407"/>
      <c r="AL27" s="382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83"/>
      <c r="BK27" s="383"/>
      <c r="BL27" s="383"/>
      <c r="BM27" s="383"/>
      <c r="BN27" s="383"/>
      <c r="BO27" s="383"/>
      <c r="BP27" s="383"/>
      <c r="BQ27" s="383"/>
      <c r="BR27" s="384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</row>
    <row r="28" spans="1:92" ht="15" customHeight="1" x14ac:dyDescent="0.2">
      <c r="A28" s="233"/>
      <c r="B28" s="234"/>
      <c r="C28" s="234"/>
      <c r="D28" s="234"/>
      <c r="E28" s="234"/>
      <c r="F28" s="235"/>
      <c r="G28" s="221"/>
      <c r="H28" s="222"/>
      <c r="I28" s="287" t="s">
        <v>140</v>
      </c>
      <c r="J28" s="288"/>
      <c r="K28" s="288"/>
      <c r="L28" s="289"/>
      <c r="M28" s="441" t="s">
        <v>141</v>
      </c>
      <c r="N28" s="442"/>
      <c r="O28" s="442"/>
      <c r="P28" s="442"/>
      <c r="Q28" s="443"/>
      <c r="R28" s="81"/>
      <c r="S28" s="82" t="s">
        <v>115</v>
      </c>
      <c r="T28" s="82" t="s">
        <v>115</v>
      </c>
      <c r="U28" s="83"/>
      <c r="V28" s="84"/>
      <c r="W28" s="84"/>
      <c r="X28" s="85"/>
      <c r="Y28" s="444">
        <v>0.375</v>
      </c>
      <c r="Z28" s="393"/>
      <c r="AA28" s="393"/>
      <c r="AB28" s="393"/>
      <c r="AC28" s="393">
        <v>0.70833333333333337</v>
      </c>
      <c r="AD28" s="393"/>
      <c r="AE28" s="393"/>
      <c r="AF28" s="393"/>
      <c r="AG28" s="393">
        <v>4.1666666666666664E-2</v>
      </c>
      <c r="AH28" s="393"/>
      <c r="AI28" s="393"/>
      <c r="AJ28" s="394"/>
      <c r="AK28" s="407"/>
      <c r="AL28" s="385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7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</row>
    <row r="29" spans="1:92" ht="15" customHeight="1" x14ac:dyDescent="0.2">
      <c r="A29" s="233"/>
      <c r="B29" s="234"/>
      <c r="C29" s="234"/>
      <c r="D29" s="234"/>
      <c r="E29" s="234"/>
      <c r="F29" s="235"/>
      <c r="G29" s="221"/>
      <c r="H29" s="222"/>
      <c r="I29" s="330" t="s">
        <v>9</v>
      </c>
      <c r="J29" s="331"/>
      <c r="K29" s="331"/>
      <c r="L29" s="332"/>
      <c r="M29" s="441"/>
      <c r="N29" s="442"/>
      <c r="O29" s="442"/>
      <c r="P29" s="442"/>
      <c r="Q29" s="443"/>
      <c r="R29" s="81"/>
      <c r="S29" s="83"/>
      <c r="T29" s="83"/>
      <c r="U29" s="83"/>
      <c r="V29" s="84"/>
      <c r="W29" s="84"/>
      <c r="X29" s="85"/>
      <c r="Y29" s="293" t="s">
        <v>426</v>
      </c>
      <c r="Z29" s="198"/>
      <c r="AA29" s="198"/>
      <c r="AB29" s="294"/>
      <c r="AC29" s="198" t="s">
        <v>426</v>
      </c>
      <c r="AD29" s="198"/>
      <c r="AE29" s="198"/>
      <c r="AF29" s="198"/>
      <c r="AG29" s="198" t="s">
        <v>426</v>
      </c>
      <c r="AH29" s="198"/>
      <c r="AI29" s="198"/>
      <c r="AJ29" s="199"/>
      <c r="AK29" s="407"/>
      <c r="AL29" s="379" t="s">
        <v>432</v>
      </c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1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</row>
    <row r="30" spans="1:92" ht="15" customHeight="1" x14ac:dyDescent="0.2">
      <c r="A30" s="233"/>
      <c r="B30" s="234"/>
      <c r="C30" s="234"/>
      <c r="D30" s="234"/>
      <c r="E30" s="234"/>
      <c r="F30" s="235"/>
      <c r="G30" s="221"/>
      <c r="H30" s="222"/>
      <c r="I30" s="287" t="s">
        <v>9</v>
      </c>
      <c r="J30" s="288"/>
      <c r="K30" s="288"/>
      <c r="L30" s="289"/>
      <c r="M30" s="441"/>
      <c r="N30" s="442"/>
      <c r="O30" s="442"/>
      <c r="P30" s="442"/>
      <c r="Q30" s="443"/>
      <c r="R30" s="81"/>
      <c r="S30" s="83"/>
      <c r="T30" s="83"/>
      <c r="U30" s="83"/>
      <c r="V30" s="84"/>
      <c r="W30" s="84"/>
      <c r="X30" s="85"/>
      <c r="Y30" s="293" t="s">
        <v>426</v>
      </c>
      <c r="Z30" s="198"/>
      <c r="AA30" s="198"/>
      <c r="AB30" s="294"/>
      <c r="AC30" s="198" t="s">
        <v>426</v>
      </c>
      <c r="AD30" s="198"/>
      <c r="AE30" s="198"/>
      <c r="AF30" s="198"/>
      <c r="AG30" s="198" t="s">
        <v>426</v>
      </c>
      <c r="AH30" s="198"/>
      <c r="AI30" s="198"/>
      <c r="AJ30" s="199"/>
      <c r="AK30" s="407"/>
      <c r="AL30" s="382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  <c r="BA30" s="383"/>
      <c r="BB30" s="383"/>
      <c r="BC30" s="383"/>
      <c r="BD30" s="383"/>
      <c r="BE30" s="383"/>
      <c r="BF30" s="383"/>
      <c r="BG30" s="383"/>
      <c r="BH30" s="38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4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</row>
    <row r="31" spans="1:92" ht="15" customHeight="1" x14ac:dyDescent="0.2">
      <c r="A31" s="233"/>
      <c r="B31" s="234"/>
      <c r="C31" s="234"/>
      <c r="D31" s="234"/>
      <c r="E31" s="234"/>
      <c r="F31" s="235"/>
      <c r="G31" s="221"/>
      <c r="H31" s="222"/>
      <c r="I31" s="290" t="s">
        <v>9</v>
      </c>
      <c r="J31" s="291"/>
      <c r="K31" s="291"/>
      <c r="L31" s="292"/>
      <c r="M31" s="414"/>
      <c r="N31" s="415"/>
      <c r="O31" s="415"/>
      <c r="P31" s="415"/>
      <c r="Q31" s="416"/>
      <c r="R31" s="86"/>
      <c r="S31" s="84"/>
      <c r="T31" s="84"/>
      <c r="U31" s="83"/>
      <c r="V31" s="83"/>
      <c r="W31" s="84"/>
      <c r="X31" s="85"/>
      <c r="Y31" s="323" t="s">
        <v>426</v>
      </c>
      <c r="Z31" s="324"/>
      <c r="AA31" s="324"/>
      <c r="AB31" s="325"/>
      <c r="AC31" s="296" t="s">
        <v>426</v>
      </c>
      <c r="AD31" s="296"/>
      <c r="AE31" s="296"/>
      <c r="AF31" s="296"/>
      <c r="AG31" s="198" t="s">
        <v>426</v>
      </c>
      <c r="AH31" s="198"/>
      <c r="AI31" s="198"/>
      <c r="AJ31" s="199"/>
      <c r="AK31" s="407"/>
      <c r="AL31" s="382"/>
      <c r="AM31" s="383"/>
      <c r="AN31" s="383"/>
      <c r="AO31" s="383"/>
      <c r="AP31" s="383"/>
      <c r="AQ31" s="383"/>
      <c r="AR31" s="383"/>
      <c r="AS31" s="383"/>
      <c r="AT31" s="383"/>
      <c r="AU31" s="383"/>
      <c r="AV31" s="383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4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</row>
    <row r="32" spans="1:92" ht="15" customHeight="1" x14ac:dyDescent="0.2">
      <c r="A32" s="236"/>
      <c r="B32" s="237"/>
      <c r="C32" s="237"/>
      <c r="D32" s="237"/>
      <c r="E32" s="237"/>
      <c r="F32" s="238"/>
      <c r="G32" s="399" t="s">
        <v>101</v>
      </c>
      <c r="H32" s="206"/>
      <c r="I32" s="206"/>
      <c r="J32" s="206"/>
      <c r="K32" s="206"/>
      <c r="L32" s="207"/>
      <c r="M32" s="396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8"/>
      <c r="AL32" s="382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  <c r="BN32" s="383"/>
      <c r="BO32" s="383"/>
      <c r="BP32" s="383"/>
      <c r="BQ32" s="383"/>
      <c r="BR32" s="384"/>
    </row>
    <row r="33" spans="1:70" ht="30" customHeight="1" x14ac:dyDescent="0.2">
      <c r="A33" s="212" t="s">
        <v>47</v>
      </c>
      <c r="B33" s="213"/>
      <c r="C33" s="213"/>
      <c r="D33" s="213"/>
      <c r="E33" s="213"/>
      <c r="F33" s="214"/>
      <c r="G33" s="314" t="s">
        <v>29</v>
      </c>
      <c r="H33" s="315"/>
      <c r="I33" s="315"/>
      <c r="J33" s="316" t="s">
        <v>131</v>
      </c>
      <c r="K33" s="316"/>
      <c r="L33" s="316" t="s">
        <v>212</v>
      </c>
      <c r="M33" s="316"/>
      <c r="N33" s="316" t="s">
        <v>4</v>
      </c>
      <c r="O33" s="316"/>
      <c r="P33" s="316"/>
      <c r="Q33" s="316"/>
      <c r="R33" s="301" t="s">
        <v>3</v>
      </c>
      <c r="S33" s="301"/>
      <c r="T33" s="301"/>
      <c r="U33" s="303" t="s">
        <v>396</v>
      </c>
      <c r="V33" s="304"/>
      <c r="W33" s="301" t="s">
        <v>133</v>
      </c>
      <c r="X33" s="301"/>
      <c r="Y33" s="301"/>
      <c r="Z33" s="301"/>
      <c r="AA33" s="308" t="s">
        <v>444</v>
      </c>
      <c r="AB33" s="326"/>
      <c r="AC33" s="326"/>
      <c r="AD33" s="326"/>
      <c r="AE33" s="326"/>
      <c r="AF33" s="308" t="s">
        <v>445</v>
      </c>
      <c r="AG33" s="309"/>
      <c r="AH33" s="309"/>
      <c r="AI33" s="309"/>
      <c r="AJ33" s="310"/>
      <c r="AL33" s="382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4"/>
    </row>
    <row r="34" spans="1:70" ht="9.6" customHeight="1" x14ac:dyDescent="0.2">
      <c r="A34" s="227"/>
      <c r="B34" s="228"/>
      <c r="C34" s="228"/>
      <c r="D34" s="228"/>
      <c r="E34" s="228"/>
      <c r="F34" s="229"/>
      <c r="G34" s="177" t="s">
        <v>117</v>
      </c>
      <c r="H34" s="178"/>
      <c r="I34" s="174"/>
      <c r="J34" s="175" t="s">
        <v>426</v>
      </c>
      <c r="K34" s="176"/>
      <c r="L34" s="173" t="s">
        <v>116</v>
      </c>
      <c r="M34" s="174"/>
      <c r="N34" s="179"/>
      <c r="O34" s="179"/>
      <c r="P34" s="179"/>
      <c r="Q34" s="180"/>
      <c r="R34" s="173" t="s">
        <v>434</v>
      </c>
      <c r="S34" s="178"/>
      <c r="T34" s="178"/>
      <c r="U34" s="171"/>
      <c r="V34" s="172"/>
      <c r="W34" s="143">
        <v>24016</v>
      </c>
      <c r="X34" s="143"/>
      <c r="Y34" s="143"/>
      <c r="Z34" s="144"/>
      <c r="AA34" s="145"/>
      <c r="AB34" s="146"/>
      <c r="AC34" s="146"/>
      <c r="AD34" s="146"/>
      <c r="AE34" s="147"/>
      <c r="AF34" s="145"/>
      <c r="AG34" s="146"/>
      <c r="AH34" s="146"/>
      <c r="AI34" s="146"/>
      <c r="AJ34" s="148"/>
      <c r="AK34" s="87"/>
      <c r="AL34" s="382"/>
      <c r="AM34" s="383"/>
      <c r="AN34" s="383"/>
      <c r="AO34" s="383"/>
      <c r="AP34" s="383"/>
      <c r="AQ34" s="383"/>
      <c r="AR34" s="383"/>
      <c r="AS34" s="383"/>
      <c r="AT34" s="383"/>
      <c r="AU34" s="383"/>
      <c r="AV34" s="383"/>
      <c r="AW34" s="383"/>
      <c r="AX34" s="383"/>
      <c r="AY34" s="383"/>
      <c r="AZ34" s="383"/>
      <c r="BA34" s="383"/>
      <c r="BB34" s="383"/>
      <c r="BC34" s="383"/>
      <c r="BD34" s="383"/>
      <c r="BE34" s="383"/>
      <c r="BF34" s="383"/>
      <c r="BG34" s="383"/>
      <c r="BH34" s="383"/>
      <c r="BI34" s="383"/>
      <c r="BJ34" s="383"/>
      <c r="BK34" s="383"/>
      <c r="BL34" s="383"/>
      <c r="BM34" s="383"/>
      <c r="BN34" s="383"/>
      <c r="BO34" s="383"/>
      <c r="BP34" s="383"/>
      <c r="BQ34" s="383"/>
      <c r="BR34" s="384"/>
    </row>
    <row r="35" spans="1:70" ht="15" customHeight="1" x14ac:dyDescent="0.2">
      <c r="A35" s="227"/>
      <c r="B35" s="228"/>
      <c r="C35" s="228"/>
      <c r="D35" s="228"/>
      <c r="E35" s="228"/>
      <c r="F35" s="229"/>
      <c r="G35" s="169"/>
      <c r="H35" s="170"/>
      <c r="I35" s="155"/>
      <c r="J35" s="158"/>
      <c r="K35" s="159"/>
      <c r="L35" s="154"/>
      <c r="M35" s="155"/>
      <c r="N35" s="166"/>
      <c r="O35" s="166"/>
      <c r="P35" s="166"/>
      <c r="Q35" s="182"/>
      <c r="R35" s="154"/>
      <c r="S35" s="170"/>
      <c r="T35" s="170"/>
      <c r="U35" s="163"/>
      <c r="V35" s="164"/>
      <c r="W35" s="141"/>
      <c r="X35" s="141"/>
      <c r="Y35" s="141"/>
      <c r="Z35" s="142"/>
      <c r="AA35" s="311" t="s">
        <v>427</v>
      </c>
      <c r="AB35" s="312"/>
      <c r="AC35" s="312"/>
      <c r="AD35" s="312"/>
      <c r="AE35" s="312"/>
      <c r="AF35" s="311" t="s">
        <v>435</v>
      </c>
      <c r="AG35" s="312"/>
      <c r="AH35" s="312"/>
      <c r="AI35" s="312"/>
      <c r="AJ35" s="313"/>
      <c r="AK35" s="87"/>
      <c r="AL35" s="382"/>
      <c r="AM35" s="383"/>
      <c r="AN35" s="383"/>
      <c r="AO35" s="383"/>
      <c r="AP35" s="383"/>
      <c r="AQ35" s="383"/>
      <c r="AR35" s="383"/>
      <c r="AS35" s="383"/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83"/>
      <c r="BK35" s="383"/>
      <c r="BL35" s="383"/>
      <c r="BM35" s="383"/>
      <c r="BN35" s="383"/>
      <c r="BO35" s="383"/>
      <c r="BP35" s="383"/>
      <c r="BQ35" s="383"/>
      <c r="BR35" s="384"/>
    </row>
    <row r="36" spans="1:70" ht="9.6" customHeight="1" x14ac:dyDescent="0.2">
      <c r="A36" s="227"/>
      <c r="B36" s="228"/>
      <c r="C36" s="228"/>
      <c r="D36" s="228"/>
      <c r="E36" s="228"/>
      <c r="F36" s="229"/>
      <c r="G36" s="167" t="s">
        <v>117</v>
      </c>
      <c r="H36" s="168"/>
      <c r="I36" s="168"/>
      <c r="J36" s="156" t="s">
        <v>426</v>
      </c>
      <c r="K36" s="157"/>
      <c r="L36" s="152" t="s">
        <v>116</v>
      </c>
      <c r="M36" s="153"/>
      <c r="N36" s="462"/>
      <c r="O36" s="165"/>
      <c r="P36" s="165"/>
      <c r="Q36" s="181"/>
      <c r="R36" s="152" t="s">
        <v>434</v>
      </c>
      <c r="S36" s="168"/>
      <c r="T36" s="168"/>
      <c r="U36" s="161"/>
      <c r="V36" s="162"/>
      <c r="W36" s="139">
        <v>25874</v>
      </c>
      <c r="X36" s="139"/>
      <c r="Y36" s="139"/>
      <c r="Z36" s="140"/>
      <c r="AA36" s="463"/>
      <c r="AB36" s="464"/>
      <c r="AC36" s="464"/>
      <c r="AD36" s="464"/>
      <c r="AE36" s="465"/>
      <c r="AF36" s="463"/>
      <c r="AG36" s="464"/>
      <c r="AH36" s="464"/>
      <c r="AI36" s="464"/>
      <c r="AJ36" s="466"/>
      <c r="AK36" s="87"/>
      <c r="AL36" s="382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383"/>
      <c r="BR36" s="384"/>
    </row>
    <row r="37" spans="1:70" ht="15" customHeight="1" x14ac:dyDescent="0.2">
      <c r="A37" s="227"/>
      <c r="B37" s="228"/>
      <c r="C37" s="228"/>
      <c r="D37" s="228"/>
      <c r="E37" s="228"/>
      <c r="F37" s="229"/>
      <c r="G37" s="177"/>
      <c r="H37" s="178"/>
      <c r="I37" s="178"/>
      <c r="J37" s="175"/>
      <c r="K37" s="176"/>
      <c r="L37" s="173"/>
      <c r="M37" s="174"/>
      <c r="N37" s="302"/>
      <c r="O37" s="179"/>
      <c r="P37" s="179"/>
      <c r="Q37" s="180"/>
      <c r="R37" s="173"/>
      <c r="S37" s="178"/>
      <c r="T37" s="178"/>
      <c r="U37" s="171"/>
      <c r="V37" s="172"/>
      <c r="W37" s="143"/>
      <c r="X37" s="143"/>
      <c r="Y37" s="143"/>
      <c r="Z37" s="144"/>
      <c r="AA37" s="186" t="s">
        <v>427</v>
      </c>
      <c r="AB37" s="187"/>
      <c r="AC37" s="187"/>
      <c r="AD37" s="187"/>
      <c r="AE37" s="467"/>
      <c r="AF37" s="186" t="s">
        <v>436</v>
      </c>
      <c r="AG37" s="187"/>
      <c r="AH37" s="187"/>
      <c r="AI37" s="187"/>
      <c r="AJ37" s="188"/>
      <c r="AK37" s="87"/>
      <c r="AL37" s="382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83"/>
      <c r="BK37" s="383"/>
      <c r="BL37" s="383"/>
      <c r="BM37" s="383"/>
      <c r="BN37" s="383"/>
      <c r="BO37" s="383"/>
      <c r="BP37" s="383"/>
      <c r="BQ37" s="383"/>
      <c r="BR37" s="384"/>
    </row>
    <row r="38" spans="1:70" ht="9.6" customHeight="1" x14ac:dyDescent="0.2">
      <c r="A38" s="227"/>
      <c r="B38" s="228"/>
      <c r="C38" s="228"/>
      <c r="D38" s="228"/>
      <c r="E38" s="228"/>
      <c r="F38" s="229"/>
      <c r="G38" s="167" t="s">
        <v>62</v>
      </c>
      <c r="H38" s="168"/>
      <c r="I38" s="168"/>
      <c r="J38" s="156" t="s">
        <v>394</v>
      </c>
      <c r="K38" s="157"/>
      <c r="L38" s="152" t="s">
        <v>116</v>
      </c>
      <c r="M38" s="153"/>
      <c r="N38" s="462"/>
      <c r="O38" s="165"/>
      <c r="P38" s="165"/>
      <c r="Q38" s="181"/>
      <c r="R38" s="469"/>
      <c r="S38" s="469"/>
      <c r="T38" s="469"/>
      <c r="U38" s="471" t="s">
        <v>441</v>
      </c>
      <c r="V38" s="472"/>
      <c r="W38" s="139">
        <v>27731</v>
      </c>
      <c r="X38" s="139"/>
      <c r="Y38" s="139"/>
      <c r="Z38" s="140"/>
      <c r="AA38" s="475" t="s">
        <v>446</v>
      </c>
      <c r="AB38" s="476"/>
      <c r="AC38" s="476"/>
      <c r="AD38" s="476"/>
      <c r="AE38" s="477"/>
      <c r="AF38" s="475" t="s">
        <v>447</v>
      </c>
      <c r="AG38" s="476"/>
      <c r="AH38" s="476"/>
      <c r="AI38" s="476"/>
      <c r="AJ38" s="478"/>
      <c r="AL38" s="382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3"/>
      <c r="BA38" s="383"/>
      <c r="BB38" s="383"/>
      <c r="BC38" s="383"/>
      <c r="BD38" s="383"/>
      <c r="BE38" s="383"/>
      <c r="BF38" s="383"/>
      <c r="BG38" s="383"/>
      <c r="BH38" s="383"/>
      <c r="BI38" s="383"/>
      <c r="BJ38" s="383"/>
      <c r="BK38" s="383"/>
      <c r="BL38" s="383"/>
      <c r="BM38" s="383"/>
      <c r="BN38" s="383"/>
      <c r="BO38" s="383"/>
      <c r="BP38" s="383"/>
      <c r="BQ38" s="383"/>
      <c r="BR38" s="384"/>
    </row>
    <row r="39" spans="1:70" ht="15" customHeight="1" x14ac:dyDescent="0.2">
      <c r="A39" s="227"/>
      <c r="B39" s="228"/>
      <c r="C39" s="228"/>
      <c r="D39" s="228"/>
      <c r="E39" s="228"/>
      <c r="F39" s="229"/>
      <c r="G39" s="169"/>
      <c r="H39" s="170"/>
      <c r="I39" s="170"/>
      <c r="J39" s="158"/>
      <c r="K39" s="159"/>
      <c r="L39" s="154"/>
      <c r="M39" s="155"/>
      <c r="N39" s="468"/>
      <c r="O39" s="166"/>
      <c r="P39" s="166"/>
      <c r="Q39" s="182"/>
      <c r="R39" s="470"/>
      <c r="S39" s="470"/>
      <c r="T39" s="470"/>
      <c r="U39" s="473"/>
      <c r="V39" s="474"/>
      <c r="W39" s="141"/>
      <c r="X39" s="141"/>
      <c r="Y39" s="141"/>
      <c r="Z39" s="142"/>
      <c r="AA39" s="311" t="s">
        <v>427</v>
      </c>
      <c r="AB39" s="312"/>
      <c r="AC39" s="312"/>
      <c r="AD39" s="312"/>
      <c r="AE39" s="479"/>
      <c r="AF39" s="311" t="s">
        <v>437</v>
      </c>
      <c r="AG39" s="312"/>
      <c r="AH39" s="312"/>
      <c r="AI39" s="312"/>
      <c r="AJ39" s="313"/>
      <c r="AK39" s="87"/>
      <c r="AL39" s="382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4"/>
    </row>
    <row r="40" spans="1:70" ht="9.6" customHeight="1" x14ac:dyDescent="0.2">
      <c r="A40" s="227"/>
      <c r="B40" s="228"/>
      <c r="C40" s="228"/>
      <c r="D40" s="228"/>
      <c r="E40" s="228"/>
      <c r="F40" s="229"/>
      <c r="G40" s="167" t="s">
        <v>62</v>
      </c>
      <c r="H40" s="168"/>
      <c r="I40" s="168"/>
      <c r="J40" s="156" t="s">
        <v>115</v>
      </c>
      <c r="K40" s="157"/>
      <c r="L40" s="152" t="s">
        <v>116</v>
      </c>
      <c r="M40" s="153"/>
      <c r="N40" s="462"/>
      <c r="O40" s="165"/>
      <c r="P40" s="165"/>
      <c r="Q40" s="181"/>
      <c r="R40" s="469"/>
      <c r="S40" s="469"/>
      <c r="T40" s="469"/>
      <c r="U40" s="161"/>
      <c r="V40" s="162"/>
      <c r="W40" s="480" t="s">
        <v>394</v>
      </c>
      <c r="X40" s="480"/>
      <c r="Y40" s="480"/>
      <c r="Z40" s="481"/>
      <c r="AA40" s="463"/>
      <c r="AB40" s="464"/>
      <c r="AC40" s="464"/>
      <c r="AD40" s="464"/>
      <c r="AE40" s="465"/>
      <c r="AF40" s="463"/>
      <c r="AG40" s="464"/>
      <c r="AH40" s="464"/>
      <c r="AI40" s="464"/>
      <c r="AJ40" s="466"/>
      <c r="AK40" s="87"/>
      <c r="AL40" s="385"/>
      <c r="AM40" s="386"/>
      <c r="AN40" s="386"/>
      <c r="AO40" s="386"/>
      <c r="AP40" s="386"/>
      <c r="AQ40" s="386"/>
      <c r="AR40" s="386"/>
      <c r="AS40" s="386"/>
      <c r="AT40" s="386"/>
      <c r="AU40" s="386"/>
      <c r="AV40" s="386"/>
      <c r="AW40" s="386"/>
      <c r="AX40" s="386"/>
      <c r="AY40" s="386"/>
      <c r="AZ40" s="386"/>
      <c r="BA40" s="386"/>
      <c r="BB40" s="386"/>
      <c r="BC40" s="386"/>
      <c r="BD40" s="386"/>
      <c r="BE40" s="386"/>
      <c r="BF40" s="386"/>
      <c r="BG40" s="386"/>
      <c r="BH40" s="386"/>
      <c r="BI40" s="386"/>
      <c r="BJ40" s="386"/>
      <c r="BK40" s="386"/>
      <c r="BL40" s="386"/>
      <c r="BM40" s="386"/>
      <c r="BN40" s="386"/>
      <c r="BO40" s="386"/>
      <c r="BP40" s="386"/>
      <c r="BQ40" s="386"/>
      <c r="BR40" s="387"/>
    </row>
    <row r="41" spans="1:70" ht="15" customHeight="1" x14ac:dyDescent="0.2">
      <c r="A41" s="227"/>
      <c r="B41" s="228"/>
      <c r="C41" s="228"/>
      <c r="D41" s="228"/>
      <c r="E41" s="228"/>
      <c r="F41" s="229"/>
      <c r="G41" s="169"/>
      <c r="H41" s="170"/>
      <c r="I41" s="170"/>
      <c r="J41" s="158"/>
      <c r="K41" s="159"/>
      <c r="L41" s="154"/>
      <c r="M41" s="155"/>
      <c r="N41" s="468"/>
      <c r="O41" s="166"/>
      <c r="P41" s="166"/>
      <c r="Q41" s="182"/>
      <c r="R41" s="470"/>
      <c r="S41" s="470"/>
      <c r="T41" s="470"/>
      <c r="U41" s="163"/>
      <c r="V41" s="164"/>
      <c r="W41" s="482"/>
      <c r="X41" s="482"/>
      <c r="Y41" s="482"/>
      <c r="Z41" s="483"/>
      <c r="AA41" s="484"/>
      <c r="AB41" s="485"/>
      <c r="AC41" s="485"/>
      <c r="AD41" s="485"/>
      <c r="AE41" s="486"/>
      <c r="AF41" s="484"/>
      <c r="AG41" s="485"/>
      <c r="AH41" s="485"/>
      <c r="AI41" s="485"/>
      <c r="AJ41" s="487"/>
      <c r="AK41" s="87"/>
      <c r="AL41" s="370" t="s">
        <v>455</v>
      </c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2"/>
    </row>
    <row r="42" spans="1:70" ht="9.6" customHeight="1" x14ac:dyDescent="0.2">
      <c r="A42" s="227"/>
      <c r="B42" s="228"/>
      <c r="C42" s="228"/>
      <c r="D42" s="228"/>
      <c r="E42" s="228"/>
      <c r="F42" s="229"/>
      <c r="G42" s="167" t="s">
        <v>117</v>
      </c>
      <c r="H42" s="168"/>
      <c r="I42" s="168"/>
      <c r="J42" s="156" t="s">
        <v>394</v>
      </c>
      <c r="K42" s="157"/>
      <c r="L42" s="152" t="s">
        <v>132</v>
      </c>
      <c r="M42" s="153"/>
      <c r="N42" s="152" t="s">
        <v>433</v>
      </c>
      <c r="O42" s="168"/>
      <c r="P42" s="168"/>
      <c r="Q42" s="153"/>
      <c r="R42" s="152" t="s">
        <v>434</v>
      </c>
      <c r="S42" s="168"/>
      <c r="T42" s="168"/>
      <c r="U42" s="161"/>
      <c r="V42" s="162"/>
      <c r="W42" s="139">
        <v>29224</v>
      </c>
      <c r="X42" s="139"/>
      <c r="Y42" s="139"/>
      <c r="Z42" s="140"/>
      <c r="AA42" s="463"/>
      <c r="AB42" s="464"/>
      <c r="AC42" s="464"/>
      <c r="AD42" s="464"/>
      <c r="AE42" s="465"/>
      <c r="AF42" s="463"/>
      <c r="AG42" s="464"/>
      <c r="AH42" s="464"/>
      <c r="AI42" s="464"/>
      <c r="AJ42" s="466"/>
      <c r="AK42" s="87"/>
      <c r="AL42" s="373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  <c r="BL42" s="374"/>
      <c r="BM42" s="374"/>
      <c r="BN42" s="374"/>
      <c r="BO42" s="374"/>
      <c r="BP42" s="374"/>
      <c r="BQ42" s="374"/>
      <c r="BR42" s="375"/>
    </row>
    <row r="43" spans="1:70" ht="15" customHeight="1" x14ac:dyDescent="0.2">
      <c r="A43" s="227"/>
      <c r="B43" s="228"/>
      <c r="C43" s="228"/>
      <c r="D43" s="228"/>
      <c r="E43" s="228"/>
      <c r="F43" s="229"/>
      <c r="G43" s="169"/>
      <c r="H43" s="170"/>
      <c r="I43" s="170"/>
      <c r="J43" s="158"/>
      <c r="K43" s="159"/>
      <c r="L43" s="154"/>
      <c r="M43" s="155"/>
      <c r="N43" s="154"/>
      <c r="O43" s="170"/>
      <c r="P43" s="170"/>
      <c r="Q43" s="155"/>
      <c r="R43" s="154"/>
      <c r="S43" s="170"/>
      <c r="T43" s="170"/>
      <c r="U43" s="163"/>
      <c r="V43" s="164"/>
      <c r="W43" s="141"/>
      <c r="X43" s="141"/>
      <c r="Y43" s="141"/>
      <c r="Z43" s="142"/>
      <c r="AA43" s="311" t="s">
        <v>427</v>
      </c>
      <c r="AB43" s="312"/>
      <c r="AC43" s="312"/>
      <c r="AD43" s="312"/>
      <c r="AE43" s="479"/>
      <c r="AF43" s="311" t="s">
        <v>438</v>
      </c>
      <c r="AG43" s="312"/>
      <c r="AH43" s="312"/>
      <c r="AI43" s="312"/>
      <c r="AJ43" s="313"/>
      <c r="AK43" s="87"/>
      <c r="AL43" s="373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5"/>
    </row>
    <row r="44" spans="1:70" ht="9.6" customHeight="1" x14ac:dyDescent="0.2">
      <c r="A44" s="227"/>
      <c r="B44" s="228"/>
      <c r="C44" s="228"/>
      <c r="D44" s="228"/>
      <c r="E44" s="228"/>
      <c r="F44" s="229"/>
      <c r="G44" s="167" t="s">
        <v>117</v>
      </c>
      <c r="H44" s="168"/>
      <c r="I44" s="153"/>
      <c r="J44" s="156" t="s">
        <v>394</v>
      </c>
      <c r="K44" s="157"/>
      <c r="L44" s="152" t="s">
        <v>132</v>
      </c>
      <c r="M44" s="153"/>
      <c r="N44" s="168" t="s">
        <v>433</v>
      </c>
      <c r="O44" s="168"/>
      <c r="P44" s="168"/>
      <c r="Q44" s="153"/>
      <c r="R44" s="152" t="s">
        <v>434</v>
      </c>
      <c r="S44" s="168"/>
      <c r="T44" s="168"/>
      <c r="U44" s="161"/>
      <c r="V44" s="162"/>
      <c r="W44" s="139">
        <v>32909</v>
      </c>
      <c r="X44" s="139"/>
      <c r="Y44" s="139"/>
      <c r="Z44" s="140"/>
      <c r="AA44" s="463"/>
      <c r="AB44" s="464"/>
      <c r="AC44" s="464"/>
      <c r="AD44" s="464"/>
      <c r="AE44" s="465"/>
      <c r="AF44" s="463"/>
      <c r="AG44" s="464"/>
      <c r="AH44" s="464"/>
      <c r="AI44" s="464"/>
      <c r="AJ44" s="466"/>
      <c r="AK44" s="6"/>
      <c r="AL44" s="373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5"/>
    </row>
    <row r="45" spans="1:70" ht="15" customHeight="1" x14ac:dyDescent="0.2">
      <c r="A45" s="227"/>
      <c r="B45" s="228"/>
      <c r="C45" s="228"/>
      <c r="D45" s="228"/>
      <c r="E45" s="228"/>
      <c r="F45" s="229"/>
      <c r="G45" s="169"/>
      <c r="H45" s="170"/>
      <c r="I45" s="155"/>
      <c r="J45" s="158"/>
      <c r="K45" s="159"/>
      <c r="L45" s="154"/>
      <c r="M45" s="155"/>
      <c r="N45" s="170"/>
      <c r="O45" s="170"/>
      <c r="P45" s="170"/>
      <c r="Q45" s="155"/>
      <c r="R45" s="154"/>
      <c r="S45" s="170"/>
      <c r="T45" s="170"/>
      <c r="U45" s="163"/>
      <c r="V45" s="164"/>
      <c r="W45" s="141"/>
      <c r="X45" s="141"/>
      <c r="Y45" s="141"/>
      <c r="Z45" s="142"/>
      <c r="AA45" s="311" t="s">
        <v>427</v>
      </c>
      <c r="AB45" s="312"/>
      <c r="AC45" s="312"/>
      <c r="AD45" s="312"/>
      <c r="AE45" s="479"/>
      <c r="AF45" s="311" t="s">
        <v>439</v>
      </c>
      <c r="AG45" s="312"/>
      <c r="AH45" s="312"/>
      <c r="AI45" s="312"/>
      <c r="AJ45" s="313"/>
      <c r="AK45" s="87" t="s">
        <v>123</v>
      </c>
      <c r="AL45" s="373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5"/>
    </row>
    <row r="46" spans="1:70" ht="9.6" customHeight="1" x14ac:dyDescent="0.2">
      <c r="A46" s="227"/>
      <c r="B46" s="228"/>
      <c r="C46" s="228"/>
      <c r="D46" s="228"/>
      <c r="E46" s="228"/>
      <c r="F46" s="229"/>
      <c r="G46" s="167" t="s">
        <v>62</v>
      </c>
      <c r="H46" s="168"/>
      <c r="I46" s="168"/>
      <c r="J46" s="156" t="s">
        <v>394</v>
      </c>
      <c r="K46" s="157"/>
      <c r="L46" s="152" t="s">
        <v>127</v>
      </c>
      <c r="M46" s="153"/>
      <c r="N46" s="152" t="s">
        <v>433</v>
      </c>
      <c r="O46" s="168"/>
      <c r="P46" s="168"/>
      <c r="Q46" s="153"/>
      <c r="R46" s="469"/>
      <c r="S46" s="469"/>
      <c r="T46" s="469"/>
      <c r="U46" s="471" t="s">
        <v>441</v>
      </c>
      <c r="V46" s="472"/>
      <c r="W46" s="139">
        <v>36591</v>
      </c>
      <c r="X46" s="139"/>
      <c r="Y46" s="139"/>
      <c r="Z46" s="140"/>
      <c r="AA46" s="475" t="s">
        <v>446</v>
      </c>
      <c r="AB46" s="476"/>
      <c r="AC46" s="476"/>
      <c r="AD46" s="476"/>
      <c r="AE46" s="477"/>
      <c r="AF46" s="475" t="s">
        <v>448</v>
      </c>
      <c r="AG46" s="476"/>
      <c r="AH46" s="476"/>
      <c r="AI46" s="476"/>
      <c r="AJ46" s="478"/>
      <c r="AK46" s="6"/>
      <c r="AL46" s="373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374"/>
      <c r="BO46" s="374"/>
      <c r="BP46" s="374"/>
      <c r="BQ46" s="374"/>
      <c r="BR46" s="375"/>
    </row>
    <row r="47" spans="1:70" ht="15" customHeight="1" x14ac:dyDescent="0.2">
      <c r="A47" s="227"/>
      <c r="B47" s="228"/>
      <c r="C47" s="228"/>
      <c r="D47" s="228"/>
      <c r="E47" s="228"/>
      <c r="F47" s="229"/>
      <c r="G47" s="169"/>
      <c r="H47" s="170"/>
      <c r="I47" s="170"/>
      <c r="J47" s="158"/>
      <c r="K47" s="159"/>
      <c r="L47" s="154"/>
      <c r="M47" s="155"/>
      <c r="N47" s="154"/>
      <c r="O47" s="170"/>
      <c r="P47" s="170"/>
      <c r="Q47" s="155"/>
      <c r="R47" s="470"/>
      <c r="S47" s="470"/>
      <c r="T47" s="470"/>
      <c r="U47" s="473"/>
      <c r="V47" s="474"/>
      <c r="W47" s="141"/>
      <c r="X47" s="141"/>
      <c r="Y47" s="141"/>
      <c r="Z47" s="142"/>
      <c r="AA47" s="311" t="s">
        <v>427</v>
      </c>
      <c r="AB47" s="312"/>
      <c r="AC47" s="312"/>
      <c r="AD47" s="312"/>
      <c r="AE47" s="479"/>
      <c r="AF47" s="311" t="s">
        <v>440</v>
      </c>
      <c r="AG47" s="312"/>
      <c r="AH47" s="312"/>
      <c r="AI47" s="312"/>
      <c r="AJ47" s="313"/>
      <c r="AK47" s="6"/>
      <c r="AL47" s="373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5"/>
    </row>
    <row r="48" spans="1:70" ht="9.6" customHeight="1" x14ac:dyDescent="0.2">
      <c r="A48" s="227"/>
      <c r="B48" s="228"/>
      <c r="C48" s="228"/>
      <c r="D48" s="228"/>
      <c r="E48" s="228"/>
      <c r="F48" s="229"/>
      <c r="G48" s="167" t="s">
        <v>394</v>
      </c>
      <c r="H48" s="168"/>
      <c r="I48" s="168"/>
      <c r="J48" s="156" t="s">
        <v>394</v>
      </c>
      <c r="K48" s="157"/>
      <c r="L48" s="152" t="s">
        <v>394</v>
      </c>
      <c r="M48" s="153"/>
      <c r="N48" s="462"/>
      <c r="O48" s="165"/>
      <c r="P48" s="165"/>
      <c r="Q48" s="181"/>
      <c r="R48" s="469"/>
      <c r="S48" s="469"/>
      <c r="T48" s="469"/>
      <c r="U48" s="161"/>
      <c r="V48" s="162"/>
      <c r="W48" s="139" t="s">
        <v>394</v>
      </c>
      <c r="X48" s="139"/>
      <c r="Y48" s="139"/>
      <c r="Z48" s="140"/>
      <c r="AA48" s="463"/>
      <c r="AB48" s="464"/>
      <c r="AC48" s="464"/>
      <c r="AD48" s="464"/>
      <c r="AE48" s="465"/>
      <c r="AF48" s="463"/>
      <c r="AG48" s="464"/>
      <c r="AH48" s="464"/>
      <c r="AI48" s="464"/>
      <c r="AJ48" s="466"/>
      <c r="AK48" s="6"/>
      <c r="AL48" s="373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374"/>
      <c r="BR48" s="375"/>
    </row>
    <row r="49" spans="1:70" ht="15" customHeight="1" x14ac:dyDescent="0.2">
      <c r="A49" s="227"/>
      <c r="B49" s="228"/>
      <c r="C49" s="228"/>
      <c r="D49" s="228"/>
      <c r="E49" s="228"/>
      <c r="F49" s="229"/>
      <c r="G49" s="169"/>
      <c r="H49" s="170"/>
      <c r="I49" s="170"/>
      <c r="J49" s="158"/>
      <c r="K49" s="159"/>
      <c r="L49" s="154"/>
      <c r="M49" s="155"/>
      <c r="N49" s="468"/>
      <c r="O49" s="166"/>
      <c r="P49" s="166"/>
      <c r="Q49" s="182"/>
      <c r="R49" s="470"/>
      <c r="S49" s="470"/>
      <c r="T49" s="470"/>
      <c r="U49" s="163"/>
      <c r="V49" s="164"/>
      <c r="W49" s="141"/>
      <c r="X49" s="141"/>
      <c r="Y49" s="141"/>
      <c r="Z49" s="142"/>
      <c r="AA49" s="311"/>
      <c r="AB49" s="312"/>
      <c r="AC49" s="312"/>
      <c r="AD49" s="312"/>
      <c r="AE49" s="479"/>
      <c r="AF49" s="311"/>
      <c r="AG49" s="312"/>
      <c r="AH49" s="312"/>
      <c r="AI49" s="312"/>
      <c r="AJ49" s="313"/>
      <c r="AK49" s="6"/>
      <c r="AL49" s="376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7"/>
      <c r="BB49" s="377"/>
      <c r="BC49" s="377"/>
      <c r="BD49" s="377"/>
      <c r="BE49" s="377"/>
      <c r="BF49" s="377"/>
      <c r="BG49" s="377"/>
      <c r="BH49" s="377"/>
      <c r="BI49" s="377"/>
      <c r="BJ49" s="377"/>
      <c r="BK49" s="377"/>
      <c r="BL49" s="377"/>
      <c r="BM49" s="377"/>
      <c r="BN49" s="377"/>
      <c r="BO49" s="377"/>
      <c r="BP49" s="377"/>
      <c r="BQ49" s="377"/>
      <c r="BR49" s="378"/>
    </row>
    <row r="50" spans="1:70" ht="9.6" customHeight="1" x14ac:dyDescent="0.2">
      <c r="A50" s="227"/>
      <c r="B50" s="228"/>
      <c r="C50" s="228"/>
      <c r="D50" s="228"/>
      <c r="E50" s="228"/>
      <c r="F50" s="229"/>
      <c r="G50" s="167" t="s">
        <v>394</v>
      </c>
      <c r="H50" s="168"/>
      <c r="I50" s="168"/>
      <c r="J50" s="156" t="s">
        <v>394</v>
      </c>
      <c r="K50" s="157"/>
      <c r="L50" s="152" t="s">
        <v>394</v>
      </c>
      <c r="M50" s="153"/>
      <c r="N50" s="462"/>
      <c r="O50" s="165"/>
      <c r="P50" s="165"/>
      <c r="Q50" s="181"/>
      <c r="R50" s="469"/>
      <c r="S50" s="469"/>
      <c r="T50" s="469"/>
      <c r="U50" s="161"/>
      <c r="V50" s="162"/>
      <c r="W50" s="139" t="s">
        <v>394</v>
      </c>
      <c r="X50" s="139"/>
      <c r="Y50" s="139"/>
      <c r="Z50" s="140"/>
      <c r="AA50" s="463"/>
      <c r="AB50" s="464"/>
      <c r="AC50" s="464"/>
      <c r="AD50" s="464"/>
      <c r="AE50" s="465"/>
      <c r="AF50" s="463"/>
      <c r="AG50" s="464"/>
      <c r="AH50" s="464"/>
      <c r="AI50" s="464"/>
      <c r="AJ50" s="466"/>
      <c r="AK50" s="6"/>
      <c r="AL50" s="131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</row>
    <row r="51" spans="1:70" ht="15" customHeight="1" x14ac:dyDescent="0.2">
      <c r="A51" s="227"/>
      <c r="B51" s="228"/>
      <c r="C51" s="228"/>
      <c r="D51" s="228"/>
      <c r="E51" s="228"/>
      <c r="F51" s="229"/>
      <c r="G51" s="169"/>
      <c r="H51" s="170"/>
      <c r="I51" s="170"/>
      <c r="J51" s="158"/>
      <c r="K51" s="159"/>
      <c r="L51" s="154"/>
      <c r="M51" s="155"/>
      <c r="N51" s="468"/>
      <c r="O51" s="166"/>
      <c r="P51" s="166"/>
      <c r="Q51" s="182"/>
      <c r="R51" s="470"/>
      <c r="S51" s="470"/>
      <c r="T51" s="470"/>
      <c r="U51" s="163"/>
      <c r="V51" s="164"/>
      <c r="W51" s="141"/>
      <c r="X51" s="141"/>
      <c r="Y51" s="141"/>
      <c r="Z51" s="142"/>
      <c r="AA51" s="311"/>
      <c r="AB51" s="312"/>
      <c r="AC51" s="312"/>
      <c r="AD51" s="312"/>
      <c r="AE51" s="479"/>
      <c r="AF51" s="311"/>
      <c r="AG51" s="312"/>
      <c r="AH51" s="312"/>
      <c r="AI51" s="312"/>
      <c r="AJ51" s="313"/>
      <c r="AK51" s="6"/>
      <c r="AL51" s="131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</row>
    <row r="52" spans="1:70" ht="9.6" customHeight="1" x14ac:dyDescent="0.2">
      <c r="A52" s="227"/>
      <c r="B52" s="228"/>
      <c r="C52" s="228"/>
      <c r="D52" s="228"/>
      <c r="E52" s="228"/>
      <c r="F52" s="229"/>
      <c r="G52" s="177" t="s">
        <v>394</v>
      </c>
      <c r="H52" s="178"/>
      <c r="I52" s="178"/>
      <c r="J52" s="175" t="s">
        <v>394</v>
      </c>
      <c r="K52" s="176"/>
      <c r="L52" s="173" t="s">
        <v>394</v>
      </c>
      <c r="M52" s="174"/>
      <c r="N52" s="302"/>
      <c r="O52" s="179"/>
      <c r="P52" s="179"/>
      <c r="Q52" s="180"/>
      <c r="R52" s="508"/>
      <c r="S52" s="508"/>
      <c r="T52" s="508"/>
      <c r="U52" s="171"/>
      <c r="V52" s="172"/>
      <c r="W52" s="143" t="s">
        <v>394</v>
      </c>
      <c r="X52" s="143"/>
      <c r="Y52" s="143"/>
      <c r="Z52" s="144"/>
      <c r="AA52" s="514"/>
      <c r="AB52" s="146"/>
      <c r="AC52" s="146"/>
      <c r="AD52" s="146"/>
      <c r="AE52" s="147"/>
      <c r="AF52" s="145"/>
      <c r="AG52" s="146"/>
      <c r="AH52" s="146"/>
      <c r="AI52" s="146"/>
      <c r="AJ52" s="148"/>
      <c r="AK52" s="6"/>
      <c r="AL52" s="131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</row>
    <row r="53" spans="1:70" ht="15" customHeight="1" x14ac:dyDescent="0.2">
      <c r="A53" s="215"/>
      <c r="B53" s="216"/>
      <c r="C53" s="216"/>
      <c r="D53" s="216"/>
      <c r="E53" s="216"/>
      <c r="F53" s="217"/>
      <c r="G53" s="504"/>
      <c r="H53" s="191"/>
      <c r="I53" s="191"/>
      <c r="J53" s="435"/>
      <c r="K53" s="505"/>
      <c r="L53" s="190"/>
      <c r="M53" s="506"/>
      <c r="N53" s="507"/>
      <c r="O53" s="368"/>
      <c r="P53" s="368"/>
      <c r="Q53" s="369"/>
      <c r="R53" s="509"/>
      <c r="S53" s="509"/>
      <c r="T53" s="509"/>
      <c r="U53" s="510"/>
      <c r="V53" s="511"/>
      <c r="W53" s="512"/>
      <c r="X53" s="512"/>
      <c r="Y53" s="512"/>
      <c r="Z53" s="513"/>
      <c r="AA53" s="515"/>
      <c r="AB53" s="516"/>
      <c r="AC53" s="516"/>
      <c r="AD53" s="516"/>
      <c r="AE53" s="517"/>
      <c r="AF53" s="186"/>
      <c r="AG53" s="187"/>
      <c r="AH53" s="187"/>
      <c r="AI53" s="187"/>
      <c r="AJ53" s="188"/>
      <c r="AK53" s="6"/>
      <c r="AL53" s="131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</row>
    <row r="54" spans="1:70" ht="15" customHeight="1" x14ac:dyDescent="0.2">
      <c r="A54" s="212" t="s">
        <v>18</v>
      </c>
      <c r="B54" s="213"/>
      <c r="C54" s="213"/>
      <c r="D54" s="213"/>
      <c r="E54" s="213"/>
      <c r="F54" s="214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10"/>
      <c r="AK54" s="87" t="s">
        <v>103</v>
      </c>
      <c r="AL54" s="379" t="s">
        <v>145</v>
      </c>
      <c r="AM54" s="380"/>
      <c r="AN54" s="380"/>
      <c r="AO54" s="380"/>
      <c r="AP54" s="380"/>
      <c r="AQ54" s="380"/>
      <c r="AR54" s="380"/>
      <c r="AS54" s="380"/>
      <c r="AT54" s="380"/>
      <c r="AU54" s="380"/>
      <c r="AV54" s="380"/>
      <c r="AW54" s="380"/>
      <c r="AX54" s="380"/>
      <c r="AY54" s="380"/>
      <c r="AZ54" s="380"/>
      <c r="BA54" s="380"/>
      <c r="BB54" s="380"/>
      <c r="BC54" s="380"/>
      <c r="BD54" s="380"/>
      <c r="BE54" s="380"/>
      <c r="BF54" s="380"/>
      <c r="BG54" s="380"/>
      <c r="BH54" s="380"/>
      <c r="BI54" s="380"/>
      <c r="BJ54" s="380"/>
      <c r="BK54" s="380"/>
      <c r="BL54" s="380"/>
      <c r="BM54" s="380"/>
      <c r="BN54" s="380"/>
      <c r="BO54" s="380"/>
      <c r="BP54" s="380"/>
      <c r="BQ54" s="380"/>
      <c r="BR54" s="381"/>
    </row>
    <row r="55" spans="1:70" ht="15" customHeight="1" thickBot="1" x14ac:dyDescent="0.25">
      <c r="A55" s="356"/>
      <c r="B55" s="357"/>
      <c r="C55" s="357"/>
      <c r="D55" s="357"/>
      <c r="E55" s="357"/>
      <c r="F55" s="35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9"/>
      <c r="AK55" s="6"/>
      <c r="AL55" s="385"/>
      <c r="AM55" s="386"/>
      <c r="AN55" s="386"/>
      <c r="AO55" s="386"/>
      <c r="AP55" s="386"/>
      <c r="AQ55" s="386"/>
      <c r="AR55" s="386"/>
      <c r="AS55" s="386"/>
      <c r="AT55" s="386"/>
      <c r="AU55" s="386"/>
      <c r="AV55" s="386"/>
      <c r="AW55" s="386"/>
      <c r="AX55" s="386"/>
      <c r="AY55" s="386"/>
      <c r="AZ55" s="386"/>
      <c r="BA55" s="386"/>
      <c r="BB55" s="386"/>
      <c r="BC55" s="386"/>
      <c r="BD55" s="386"/>
      <c r="BE55" s="386"/>
      <c r="BF55" s="386"/>
      <c r="BG55" s="386"/>
      <c r="BH55" s="386"/>
      <c r="BI55" s="386"/>
      <c r="BJ55" s="386"/>
      <c r="BK55" s="386"/>
      <c r="BL55" s="386"/>
      <c r="BM55" s="386"/>
      <c r="BN55" s="386"/>
      <c r="BO55" s="386"/>
      <c r="BP55" s="386"/>
      <c r="BQ55" s="386"/>
      <c r="BR55" s="387"/>
    </row>
    <row r="56" spans="1:70" ht="13.2" customHeight="1" x14ac:dyDescent="0.2">
      <c r="AK56" s="6"/>
      <c r="AL56" s="131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</row>
    <row r="57" spans="1:70" ht="13.2" customHeight="1" x14ac:dyDescent="0.2">
      <c r="U57" s="193" t="s">
        <v>8</v>
      </c>
      <c r="V57" s="193"/>
      <c r="W57" s="193"/>
      <c r="X57" s="193"/>
      <c r="Y57" s="193"/>
      <c r="Z57" s="184" t="s">
        <v>55</v>
      </c>
      <c r="AA57" s="184"/>
      <c r="AB57" s="184"/>
      <c r="AC57" s="184"/>
      <c r="AD57" s="184"/>
      <c r="AE57" s="193" t="s">
        <v>7</v>
      </c>
      <c r="AF57" s="193"/>
      <c r="AG57" s="193"/>
      <c r="AH57" s="193"/>
      <c r="AI57" s="193"/>
      <c r="AK57" s="6"/>
      <c r="AL57" s="131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</row>
    <row r="58" spans="1:70" ht="13.2" customHeight="1" x14ac:dyDescent="0.2">
      <c r="U58" s="183"/>
      <c r="V58" s="183"/>
      <c r="W58" s="183"/>
      <c r="X58" s="183"/>
      <c r="Y58" s="183"/>
      <c r="Z58" s="185"/>
      <c r="AA58" s="185"/>
      <c r="AB58" s="185"/>
      <c r="AC58" s="185"/>
      <c r="AD58" s="185"/>
      <c r="AE58" s="183"/>
      <c r="AF58" s="183"/>
      <c r="AG58" s="183"/>
      <c r="AH58" s="183"/>
      <c r="AI58" s="183"/>
      <c r="AK58" s="6"/>
      <c r="AL58" s="131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</row>
    <row r="59" spans="1:70" ht="13.2" customHeight="1" x14ac:dyDescent="0.2">
      <c r="U59" s="183"/>
      <c r="V59" s="183"/>
      <c r="W59" s="183"/>
      <c r="X59" s="183"/>
      <c r="Y59" s="183"/>
      <c r="Z59" s="185"/>
      <c r="AA59" s="185"/>
      <c r="AB59" s="185"/>
      <c r="AC59" s="185"/>
      <c r="AD59" s="185"/>
      <c r="AE59" s="183"/>
      <c r="AF59" s="183"/>
      <c r="AG59" s="183"/>
      <c r="AH59" s="183"/>
      <c r="AI59" s="183"/>
      <c r="AK59" s="6"/>
      <c r="AL59" s="131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</row>
    <row r="60" spans="1:70" ht="13.2" customHeight="1" x14ac:dyDescent="0.2">
      <c r="U60" s="183"/>
      <c r="V60" s="183"/>
      <c r="W60" s="183"/>
      <c r="X60" s="183"/>
      <c r="Y60" s="183"/>
      <c r="Z60" s="185"/>
      <c r="AA60" s="185"/>
      <c r="AB60" s="185"/>
      <c r="AC60" s="185"/>
      <c r="AD60" s="185"/>
      <c r="AE60" s="183"/>
      <c r="AF60" s="183"/>
      <c r="AG60" s="183"/>
      <c r="AH60" s="183"/>
      <c r="AI60" s="183"/>
      <c r="AK60" s="6"/>
      <c r="AL60" s="131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</row>
    <row r="61" spans="1:70" ht="13.2" customHeight="1" x14ac:dyDescent="0.2">
      <c r="U61" s="183"/>
      <c r="V61" s="183"/>
      <c r="W61" s="183"/>
      <c r="X61" s="183"/>
      <c r="Y61" s="183"/>
      <c r="Z61" s="185"/>
      <c r="AA61" s="185"/>
      <c r="AB61" s="185"/>
      <c r="AC61" s="185"/>
      <c r="AD61" s="185"/>
      <c r="AE61" s="183"/>
      <c r="AF61" s="183"/>
      <c r="AG61" s="183"/>
      <c r="AH61" s="183"/>
      <c r="AI61" s="183"/>
      <c r="AK61" s="6"/>
      <c r="AL61" s="131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</row>
    <row r="62" spans="1:70" ht="15" customHeight="1" x14ac:dyDescent="0.2">
      <c r="AE62" s="194" t="s">
        <v>431</v>
      </c>
      <c r="AF62" s="194"/>
      <c r="AG62" s="194"/>
      <c r="AH62" s="194"/>
      <c r="AI62" s="194"/>
      <c r="AJ62" s="194"/>
      <c r="AK62" s="6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</row>
    <row r="63" spans="1:70" ht="15" customHeight="1" x14ac:dyDescent="0.2">
      <c r="A63" s="422" t="s">
        <v>147</v>
      </c>
      <c r="B63" s="335"/>
      <c r="C63" s="335"/>
      <c r="D63" s="335"/>
      <c r="E63" s="335"/>
      <c r="F63" s="336"/>
      <c r="G63" s="18" t="s">
        <v>126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427" t="s">
        <v>9</v>
      </c>
      <c r="AI63" s="428"/>
      <c r="AJ63" s="429"/>
      <c r="AK63" s="6"/>
      <c r="AL63" s="490" t="s">
        <v>128</v>
      </c>
      <c r="AM63" s="491"/>
      <c r="AN63" s="491"/>
      <c r="AO63" s="491"/>
      <c r="AP63" s="491"/>
      <c r="AQ63" s="491"/>
      <c r="AR63" s="491"/>
      <c r="AS63" s="491"/>
      <c r="AT63" s="491"/>
      <c r="AU63" s="491"/>
      <c r="AV63" s="491"/>
      <c r="AW63" s="491"/>
      <c r="AX63" s="491"/>
      <c r="AY63" s="491"/>
      <c r="AZ63" s="491"/>
      <c r="BA63" s="491"/>
      <c r="BB63" s="491"/>
      <c r="BC63" s="491"/>
      <c r="BD63" s="491"/>
      <c r="BE63" s="491"/>
      <c r="BF63" s="491"/>
      <c r="BG63" s="491"/>
      <c r="BH63" s="491"/>
      <c r="BI63" s="491"/>
      <c r="BJ63" s="491"/>
      <c r="BK63" s="491"/>
      <c r="BL63" s="491"/>
      <c r="BM63" s="491"/>
      <c r="BN63" s="491"/>
      <c r="BO63" s="491"/>
      <c r="BP63" s="491"/>
      <c r="BQ63" s="491"/>
      <c r="BR63" s="492"/>
    </row>
    <row r="64" spans="1:70" ht="15" customHeight="1" x14ac:dyDescent="0.2">
      <c r="A64" s="423"/>
      <c r="B64" s="338"/>
      <c r="C64" s="338"/>
      <c r="D64" s="338"/>
      <c r="E64" s="338"/>
      <c r="F64" s="339"/>
      <c r="G64" s="22" t="s">
        <v>15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430" t="s">
        <v>9</v>
      </c>
      <c r="AI64" s="431"/>
      <c r="AJ64" s="432"/>
      <c r="AK64" s="6"/>
      <c r="AL64" s="493"/>
      <c r="AM64" s="494"/>
      <c r="AN64" s="494"/>
      <c r="AO64" s="494"/>
      <c r="AP64" s="494"/>
      <c r="AQ64" s="494"/>
      <c r="AR64" s="494"/>
      <c r="AS64" s="494"/>
      <c r="AT64" s="494"/>
      <c r="AU64" s="494"/>
      <c r="AV64" s="494"/>
      <c r="AW64" s="494"/>
      <c r="AX64" s="494"/>
      <c r="AY64" s="494"/>
      <c r="AZ64" s="494"/>
      <c r="BA64" s="494"/>
      <c r="BB64" s="494"/>
      <c r="BC64" s="494"/>
      <c r="BD64" s="494"/>
      <c r="BE64" s="494"/>
      <c r="BF64" s="494"/>
      <c r="BG64" s="494"/>
      <c r="BH64" s="494"/>
      <c r="BI64" s="494"/>
      <c r="BJ64" s="494"/>
      <c r="BK64" s="494"/>
      <c r="BL64" s="494"/>
      <c r="BM64" s="494"/>
      <c r="BN64" s="494"/>
      <c r="BO64" s="494"/>
      <c r="BP64" s="494"/>
      <c r="BQ64" s="494"/>
      <c r="BR64" s="495"/>
    </row>
    <row r="65" spans="1:70" ht="15" customHeight="1" x14ac:dyDescent="0.2">
      <c r="A65" s="423"/>
      <c r="B65" s="338"/>
      <c r="C65" s="338"/>
      <c r="D65" s="338"/>
      <c r="E65" s="338"/>
      <c r="F65" s="339"/>
      <c r="G65" s="22" t="s">
        <v>16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16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175"/>
      <c r="AI65" s="433"/>
      <c r="AJ65" s="434"/>
      <c r="AK65" s="57" t="s">
        <v>103</v>
      </c>
      <c r="AL65" s="493"/>
      <c r="AM65" s="494"/>
      <c r="AN65" s="494"/>
      <c r="AO65" s="494"/>
      <c r="AP65" s="494"/>
      <c r="AQ65" s="494"/>
      <c r="AR65" s="494"/>
      <c r="AS65" s="494"/>
      <c r="AT65" s="494"/>
      <c r="AU65" s="494"/>
      <c r="AV65" s="494"/>
      <c r="AW65" s="494"/>
      <c r="AX65" s="494"/>
      <c r="AY65" s="494"/>
      <c r="AZ65" s="494"/>
      <c r="BA65" s="494"/>
      <c r="BB65" s="494"/>
      <c r="BC65" s="494"/>
      <c r="BD65" s="494"/>
      <c r="BE65" s="494"/>
      <c r="BF65" s="494"/>
      <c r="BG65" s="494"/>
      <c r="BH65" s="494"/>
      <c r="BI65" s="494"/>
      <c r="BJ65" s="494"/>
      <c r="BK65" s="494"/>
      <c r="BL65" s="494"/>
      <c r="BM65" s="494"/>
      <c r="BN65" s="494"/>
      <c r="BO65" s="494"/>
      <c r="BP65" s="494"/>
      <c r="BQ65" s="494"/>
      <c r="BR65" s="495"/>
    </row>
    <row r="66" spans="1:70" ht="15" customHeight="1" x14ac:dyDescent="0.2">
      <c r="A66" s="423"/>
      <c r="B66" s="338"/>
      <c r="C66" s="338"/>
      <c r="D66" s="338"/>
      <c r="E66" s="338"/>
      <c r="F66" s="339"/>
      <c r="G66" s="94" t="s">
        <v>316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16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175"/>
      <c r="AI66" s="433"/>
      <c r="AJ66" s="434"/>
      <c r="AK66" s="33"/>
      <c r="AL66" s="493"/>
      <c r="AM66" s="494"/>
      <c r="AN66" s="494"/>
      <c r="AO66" s="494"/>
      <c r="AP66" s="494"/>
      <c r="AQ66" s="494"/>
      <c r="AR66" s="494"/>
      <c r="AS66" s="494"/>
      <c r="AT66" s="494"/>
      <c r="AU66" s="494"/>
      <c r="AV66" s="494"/>
      <c r="AW66" s="494"/>
      <c r="AX66" s="494"/>
      <c r="AY66" s="494"/>
      <c r="AZ66" s="494"/>
      <c r="BA66" s="494"/>
      <c r="BB66" s="494"/>
      <c r="BC66" s="494"/>
      <c r="BD66" s="494"/>
      <c r="BE66" s="494"/>
      <c r="BF66" s="494"/>
      <c r="BG66" s="494"/>
      <c r="BH66" s="494"/>
      <c r="BI66" s="494"/>
      <c r="BJ66" s="494"/>
      <c r="BK66" s="494"/>
      <c r="BL66" s="494"/>
      <c r="BM66" s="494"/>
      <c r="BN66" s="494"/>
      <c r="BO66" s="494"/>
      <c r="BP66" s="494"/>
      <c r="BQ66" s="494"/>
      <c r="BR66" s="495"/>
    </row>
    <row r="67" spans="1:70" ht="15" customHeight="1" x14ac:dyDescent="0.2">
      <c r="A67" s="423"/>
      <c r="B67" s="338"/>
      <c r="C67" s="338"/>
      <c r="D67" s="338"/>
      <c r="E67" s="338"/>
      <c r="F67" s="339"/>
      <c r="G67" s="94" t="s">
        <v>317</v>
      </c>
      <c r="H67" s="2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175"/>
      <c r="AI67" s="433"/>
      <c r="AJ67" s="434"/>
      <c r="AK67" s="33"/>
      <c r="AL67" s="496"/>
      <c r="AM67" s="497"/>
      <c r="AN67" s="497"/>
      <c r="AO67" s="497"/>
      <c r="AP67" s="497"/>
      <c r="AQ67" s="497"/>
      <c r="AR67" s="497"/>
      <c r="AS67" s="497"/>
      <c r="AT67" s="497"/>
      <c r="AU67" s="497"/>
      <c r="AV67" s="497"/>
      <c r="AW67" s="497"/>
      <c r="AX67" s="497"/>
      <c r="AY67" s="497"/>
      <c r="AZ67" s="497"/>
      <c r="BA67" s="497"/>
      <c r="BB67" s="497"/>
      <c r="BC67" s="497"/>
      <c r="BD67" s="497"/>
      <c r="BE67" s="497"/>
      <c r="BF67" s="497"/>
      <c r="BG67" s="497"/>
      <c r="BH67" s="497"/>
      <c r="BI67" s="497"/>
      <c r="BJ67" s="497"/>
      <c r="BK67" s="497"/>
      <c r="BL67" s="497"/>
      <c r="BM67" s="497"/>
      <c r="BN67" s="497"/>
      <c r="BO67" s="497"/>
      <c r="BP67" s="497"/>
      <c r="BQ67" s="497"/>
      <c r="BR67" s="498"/>
    </row>
    <row r="68" spans="1:70" ht="15" customHeight="1" x14ac:dyDescent="0.2">
      <c r="A68" s="423"/>
      <c r="B68" s="338"/>
      <c r="C68" s="338"/>
      <c r="D68" s="338"/>
      <c r="E68" s="338"/>
      <c r="F68" s="339"/>
      <c r="G68" s="22" t="s">
        <v>17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175"/>
      <c r="AI68" s="433"/>
      <c r="AJ68" s="434"/>
      <c r="AK68" s="33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</row>
    <row r="69" spans="1:70" ht="15" customHeight="1" x14ac:dyDescent="0.2">
      <c r="A69" s="423"/>
      <c r="B69" s="338"/>
      <c r="C69" s="338"/>
      <c r="D69" s="338"/>
      <c r="E69" s="338"/>
      <c r="F69" s="339"/>
      <c r="G69" s="36" t="s">
        <v>71</v>
      </c>
      <c r="H69" s="2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435"/>
      <c r="AI69" s="436"/>
      <c r="AJ69" s="437"/>
      <c r="AK69" s="33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</row>
    <row r="70" spans="1:70" ht="15" customHeight="1" x14ac:dyDescent="0.2">
      <c r="A70" s="423"/>
      <c r="B70" s="338"/>
      <c r="C70" s="338"/>
      <c r="D70" s="338"/>
      <c r="E70" s="338"/>
      <c r="F70" s="339"/>
      <c r="G70" s="23" t="s">
        <v>19</v>
      </c>
      <c r="H70" s="23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430" t="s">
        <v>9</v>
      </c>
      <c r="AI70" s="431"/>
      <c r="AJ70" s="432"/>
      <c r="AK70" s="33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</row>
    <row r="71" spans="1:70" ht="15" customHeight="1" x14ac:dyDescent="0.2">
      <c r="A71" s="423"/>
      <c r="B71" s="338"/>
      <c r="C71" s="338"/>
      <c r="D71" s="338"/>
      <c r="E71" s="338"/>
      <c r="F71" s="339"/>
      <c r="G71" s="28" t="s">
        <v>52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435"/>
      <c r="AI71" s="436"/>
      <c r="AJ71" s="437"/>
      <c r="AK71" s="33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  <c r="BO71" s="136"/>
      <c r="BP71" s="136"/>
      <c r="BQ71" s="136"/>
      <c r="BR71" s="136"/>
    </row>
    <row r="72" spans="1:70" ht="15" customHeight="1" x14ac:dyDescent="0.2">
      <c r="A72" s="423"/>
      <c r="B72" s="338"/>
      <c r="C72" s="338"/>
      <c r="D72" s="338"/>
      <c r="E72" s="338"/>
      <c r="F72" s="339"/>
      <c r="G72" s="23" t="s">
        <v>73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430" t="s">
        <v>9</v>
      </c>
      <c r="AI72" s="431"/>
      <c r="AJ72" s="432"/>
      <c r="AK72" s="33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</row>
    <row r="73" spans="1:70" ht="15" customHeight="1" x14ac:dyDescent="0.2">
      <c r="A73" s="423"/>
      <c r="B73" s="338"/>
      <c r="C73" s="338"/>
      <c r="D73" s="338"/>
      <c r="E73" s="338"/>
      <c r="F73" s="339"/>
      <c r="G73" s="34" t="s">
        <v>72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175"/>
      <c r="AI73" s="433"/>
      <c r="AJ73" s="434"/>
      <c r="AK73" s="33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  <c r="BO73" s="136"/>
      <c r="BP73" s="136"/>
      <c r="BQ73" s="136"/>
      <c r="BR73" s="136"/>
    </row>
    <row r="74" spans="1:70" ht="15" customHeight="1" x14ac:dyDescent="0.2">
      <c r="A74" s="423"/>
      <c r="B74" s="338"/>
      <c r="C74" s="338"/>
      <c r="D74" s="338"/>
      <c r="E74" s="338"/>
      <c r="F74" s="339"/>
      <c r="G74" s="25" t="s">
        <v>54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435"/>
      <c r="AI74" s="436"/>
      <c r="AJ74" s="437"/>
      <c r="AK74" s="33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  <c r="BO74" s="136"/>
      <c r="BP74" s="136"/>
      <c r="BQ74" s="136"/>
      <c r="BR74" s="136"/>
    </row>
    <row r="75" spans="1:70" ht="15" customHeight="1" x14ac:dyDescent="0.2">
      <c r="A75" s="423"/>
      <c r="B75" s="338"/>
      <c r="C75" s="338"/>
      <c r="D75" s="338"/>
      <c r="E75" s="338"/>
      <c r="F75" s="339"/>
      <c r="G75" s="23" t="s">
        <v>75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30" t="s">
        <v>9</v>
      </c>
      <c r="AI75" s="431"/>
      <c r="AJ75" s="432"/>
      <c r="AK75" s="33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</row>
    <row r="76" spans="1:70" ht="15" customHeight="1" x14ac:dyDescent="0.2">
      <c r="A76" s="423"/>
      <c r="B76" s="338"/>
      <c r="C76" s="338"/>
      <c r="D76" s="338"/>
      <c r="E76" s="338"/>
      <c r="F76" s="339"/>
      <c r="G76" s="34" t="s">
        <v>74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175"/>
      <c r="AI76" s="433"/>
      <c r="AJ76" s="434"/>
      <c r="AK76" s="33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</row>
    <row r="77" spans="1:70" ht="15" customHeight="1" x14ac:dyDescent="0.2">
      <c r="A77" s="424"/>
      <c r="B77" s="425"/>
      <c r="C77" s="425"/>
      <c r="D77" s="425"/>
      <c r="E77" s="425"/>
      <c r="F77" s="426"/>
      <c r="G77" s="134" t="s">
        <v>53</v>
      </c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364"/>
      <c r="AI77" s="438"/>
      <c r="AJ77" s="439"/>
      <c r="AK77" s="33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</row>
    <row r="78" spans="1:70" ht="15" customHeight="1" x14ac:dyDescent="0.2">
      <c r="AJ78" s="113"/>
      <c r="AK78" s="33"/>
    </row>
    <row r="79" spans="1:70" ht="15" customHeight="1" x14ac:dyDescent="0.2">
      <c r="AJ79" s="32"/>
      <c r="AK79" s="33"/>
    </row>
    <row r="80" spans="1:70" ht="15" customHeight="1" x14ac:dyDescent="0.2">
      <c r="AJ80" s="32"/>
      <c r="AK80" s="33"/>
    </row>
    <row r="82" ht="13.5" customHeight="1" x14ac:dyDescent="0.2"/>
  </sheetData>
  <mergeCells count="236">
    <mergeCell ref="G54:AJ55"/>
    <mergeCell ref="A54:F55"/>
    <mergeCell ref="AL54:BR55"/>
    <mergeCell ref="AL63:BR67"/>
    <mergeCell ref="AL5:BR6"/>
    <mergeCell ref="G52:I53"/>
    <mergeCell ref="J52:K53"/>
    <mergeCell ref="L52:M53"/>
    <mergeCell ref="N52:Q53"/>
    <mergeCell ref="R52:T53"/>
    <mergeCell ref="U52:V53"/>
    <mergeCell ref="W52:Z53"/>
    <mergeCell ref="AA52:AE52"/>
    <mergeCell ref="AF52:AJ52"/>
    <mergeCell ref="AA53:AE53"/>
    <mergeCell ref="AF53:AJ53"/>
    <mergeCell ref="G50:I51"/>
    <mergeCell ref="J50:K51"/>
    <mergeCell ref="L50:M51"/>
    <mergeCell ref="N50:Q51"/>
    <mergeCell ref="R50:T51"/>
    <mergeCell ref="U50:V51"/>
    <mergeCell ref="W50:Z51"/>
    <mergeCell ref="AA50:AE50"/>
    <mergeCell ref="AF50:AJ50"/>
    <mergeCell ref="AA51:AE51"/>
    <mergeCell ref="AF51:AJ51"/>
    <mergeCell ref="G48:I49"/>
    <mergeCell ref="J48:K49"/>
    <mergeCell ref="L48:M49"/>
    <mergeCell ref="N48:Q49"/>
    <mergeCell ref="R48:T49"/>
    <mergeCell ref="U48:V49"/>
    <mergeCell ref="W48:Z49"/>
    <mergeCell ref="AA48:AE48"/>
    <mergeCell ref="AF48:AJ48"/>
    <mergeCell ref="AA49:AE49"/>
    <mergeCell ref="AF49:AJ49"/>
    <mergeCell ref="G46:I47"/>
    <mergeCell ref="J46:K47"/>
    <mergeCell ref="L46:M47"/>
    <mergeCell ref="N46:Q47"/>
    <mergeCell ref="R46:T47"/>
    <mergeCell ref="U46:V47"/>
    <mergeCell ref="W46:Z47"/>
    <mergeCell ref="AA46:AE46"/>
    <mergeCell ref="AF46:AJ46"/>
    <mergeCell ref="AA47:AE47"/>
    <mergeCell ref="AF47:AJ47"/>
    <mergeCell ref="G44:I45"/>
    <mergeCell ref="J44:K45"/>
    <mergeCell ref="L44:M45"/>
    <mergeCell ref="N44:Q45"/>
    <mergeCell ref="R44:T45"/>
    <mergeCell ref="U44:V45"/>
    <mergeCell ref="W44:Z45"/>
    <mergeCell ref="AA44:AE44"/>
    <mergeCell ref="AF44:AJ44"/>
    <mergeCell ref="AA45:AE45"/>
    <mergeCell ref="AF45:AJ45"/>
    <mergeCell ref="G42:I43"/>
    <mergeCell ref="J42:K43"/>
    <mergeCell ref="L42:M43"/>
    <mergeCell ref="N42:Q43"/>
    <mergeCell ref="R42:T43"/>
    <mergeCell ref="U42:V43"/>
    <mergeCell ref="W42:Z43"/>
    <mergeCell ref="AA42:AE42"/>
    <mergeCell ref="AF42:AJ42"/>
    <mergeCell ref="AA43:AE43"/>
    <mergeCell ref="AF43:AJ43"/>
    <mergeCell ref="G40:I41"/>
    <mergeCell ref="J40:K41"/>
    <mergeCell ref="L40:M41"/>
    <mergeCell ref="N40:Q41"/>
    <mergeCell ref="R40:T41"/>
    <mergeCell ref="U40:V41"/>
    <mergeCell ref="W40:Z41"/>
    <mergeCell ref="AA40:AE40"/>
    <mergeCell ref="AF40:AJ40"/>
    <mergeCell ref="AA41:AE41"/>
    <mergeCell ref="AF41:AJ41"/>
    <mergeCell ref="G38:I39"/>
    <mergeCell ref="J38:K39"/>
    <mergeCell ref="L38:M39"/>
    <mergeCell ref="N38:Q39"/>
    <mergeCell ref="R38:T39"/>
    <mergeCell ref="U38:V39"/>
    <mergeCell ref="W38:Z39"/>
    <mergeCell ref="AA38:AE38"/>
    <mergeCell ref="AF38:AJ38"/>
    <mergeCell ref="AA39:AE39"/>
    <mergeCell ref="AF39:AJ39"/>
    <mergeCell ref="J36:K37"/>
    <mergeCell ref="L36:M37"/>
    <mergeCell ref="N36:Q37"/>
    <mergeCell ref="R36:T37"/>
    <mergeCell ref="U36:V37"/>
    <mergeCell ref="W36:Z37"/>
    <mergeCell ref="AA36:AE36"/>
    <mergeCell ref="AF36:AJ36"/>
    <mergeCell ref="AA37:AE37"/>
    <mergeCell ref="AF37:AJ37"/>
    <mergeCell ref="AL18:BR18"/>
    <mergeCell ref="G18:AJ18"/>
    <mergeCell ref="A33:F53"/>
    <mergeCell ref="G33:I33"/>
    <mergeCell ref="J33:K33"/>
    <mergeCell ref="L33:M33"/>
    <mergeCell ref="N33:Q33"/>
    <mergeCell ref="R33:T33"/>
    <mergeCell ref="U33:V33"/>
    <mergeCell ref="W33:Z33"/>
    <mergeCell ref="AA33:AE33"/>
    <mergeCell ref="AF33:AJ33"/>
    <mergeCell ref="G34:I35"/>
    <mergeCell ref="J34:K35"/>
    <mergeCell ref="L34:M35"/>
    <mergeCell ref="N34:Q35"/>
    <mergeCell ref="R34:T35"/>
    <mergeCell ref="U34:V35"/>
    <mergeCell ref="W34:Z35"/>
    <mergeCell ref="AA34:AE34"/>
    <mergeCell ref="AF34:AJ34"/>
    <mergeCell ref="AA35:AE35"/>
    <mergeCell ref="AF35:AJ35"/>
    <mergeCell ref="G36:I37"/>
    <mergeCell ref="AB5:AJ5"/>
    <mergeCell ref="I30:L30"/>
    <mergeCell ref="M30:Q30"/>
    <mergeCell ref="Y30:AB30"/>
    <mergeCell ref="AC30:AF30"/>
    <mergeCell ref="AG30:AJ30"/>
    <mergeCell ref="G22:J22"/>
    <mergeCell ref="G24:N24"/>
    <mergeCell ref="K22:W22"/>
    <mergeCell ref="Y22:AJ22"/>
    <mergeCell ref="K23:W23"/>
    <mergeCell ref="Y23:AJ23"/>
    <mergeCell ref="I29:L29"/>
    <mergeCell ref="AC9:AJ9"/>
    <mergeCell ref="A11:AJ11"/>
    <mergeCell ref="A13:AJ13"/>
    <mergeCell ref="M8:P8"/>
    <mergeCell ref="Q8:X8"/>
    <mergeCell ref="Y8:AB8"/>
    <mergeCell ref="AC8:AJ8"/>
    <mergeCell ref="A18:F18"/>
    <mergeCell ref="AE62:AJ62"/>
    <mergeCell ref="AL3:AN3"/>
    <mergeCell ref="U57:Y57"/>
    <mergeCell ref="Z57:AD57"/>
    <mergeCell ref="AE57:AI57"/>
    <mergeCell ref="Y27:AB27"/>
    <mergeCell ref="AC27:AF27"/>
    <mergeCell ref="AG27:AJ27"/>
    <mergeCell ref="Y31:AB31"/>
    <mergeCell ref="AC31:AF31"/>
    <mergeCell ref="AG31:AJ31"/>
    <mergeCell ref="AK8:AK9"/>
    <mergeCell ref="U58:Y61"/>
    <mergeCell ref="Z58:AD61"/>
    <mergeCell ref="AE58:AI61"/>
    <mergeCell ref="O24:AJ24"/>
    <mergeCell ref="AL14:BR16"/>
    <mergeCell ref="AL8:BR9"/>
    <mergeCell ref="M32:AJ32"/>
    <mergeCell ref="M29:Q29"/>
    <mergeCell ref="Y29:AB29"/>
    <mergeCell ref="M9:P9"/>
    <mergeCell ref="Q9:X9"/>
    <mergeCell ref="Y9:AB9"/>
    <mergeCell ref="A63:F77"/>
    <mergeCell ref="AH63:AJ63"/>
    <mergeCell ref="AH64:AJ69"/>
    <mergeCell ref="AH70:AJ71"/>
    <mergeCell ref="AH72:AJ74"/>
    <mergeCell ref="AH75:AJ77"/>
    <mergeCell ref="A25:F32"/>
    <mergeCell ref="G25:H25"/>
    <mergeCell ref="I25:M25"/>
    <mergeCell ref="N25:T25"/>
    <mergeCell ref="U25:V25"/>
    <mergeCell ref="W25:X25"/>
    <mergeCell ref="Y25:AE25"/>
    <mergeCell ref="I28:L28"/>
    <mergeCell ref="M28:Q28"/>
    <mergeCell ref="Y28:AB28"/>
    <mergeCell ref="AC28:AF28"/>
    <mergeCell ref="G26:H31"/>
    <mergeCell ref="I26:L26"/>
    <mergeCell ref="M26:Q26"/>
    <mergeCell ref="Y26:AB26"/>
    <mergeCell ref="AC26:AF26"/>
    <mergeCell ref="I27:L27"/>
    <mergeCell ref="M27:Q27"/>
    <mergeCell ref="M31:Q31"/>
    <mergeCell ref="A16:F16"/>
    <mergeCell ref="G16:L16"/>
    <mergeCell ref="M16:P16"/>
    <mergeCell ref="Q16:AJ16"/>
    <mergeCell ref="A15:F15"/>
    <mergeCell ref="G15:L15"/>
    <mergeCell ref="M15:P15"/>
    <mergeCell ref="Q15:U15"/>
    <mergeCell ref="V15:Y15"/>
    <mergeCell ref="Z15:AJ15"/>
    <mergeCell ref="A17:F17"/>
    <mergeCell ref="G17:AJ17"/>
    <mergeCell ref="A19:F19"/>
    <mergeCell ref="A20:F21"/>
    <mergeCell ref="A22:F24"/>
    <mergeCell ref="AL41:BR49"/>
    <mergeCell ref="AL29:BR40"/>
    <mergeCell ref="AL25:BR28"/>
    <mergeCell ref="AL1:BR1"/>
    <mergeCell ref="AK15:AK16"/>
    <mergeCell ref="AF25:AH25"/>
    <mergeCell ref="AG28:AJ28"/>
    <mergeCell ref="AI25:AJ25"/>
    <mergeCell ref="AG26:AJ26"/>
    <mergeCell ref="AC29:AF29"/>
    <mergeCell ref="AG29:AJ29"/>
    <mergeCell ref="AK20:AK21"/>
    <mergeCell ref="G19:AJ19"/>
    <mergeCell ref="G32:L32"/>
    <mergeCell ref="AL17:BR17"/>
    <mergeCell ref="AL19:BR19"/>
    <mergeCell ref="AL24:BR24"/>
    <mergeCell ref="AL23:BR23"/>
    <mergeCell ref="AL22:BR22"/>
    <mergeCell ref="AL20:BR21"/>
    <mergeCell ref="AK26:AK31"/>
    <mergeCell ref="G23:J23"/>
    <mergeCell ref="G20:AJ21"/>
    <mergeCell ref="I31:L31"/>
  </mergeCells>
  <phoneticPr fontId="1"/>
  <conditionalFormatting sqref="Q15:U15 Z15:AJ15 G16:L16 Q16:AJ16">
    <cfRule type="expression" dxfId="69" priority="83">
      <formula>$G$15="申請課室予算"</formula>
    </cfRule>
  </conditionalFormatting>
  <conditionalFormatting sqref="M27:Q31">
    <cfRule type="expression" dxfId="68" priority="72">
      <formula>I27="通常以外"</formula>
    </cfRule>
  </conditionalFormatting>
  <conditionalFormatting sqref="AA35:AJ35 AA37 AF37:AJ37 AF39:AJ39 AF41:AJ41 AF43:AJ43">
    <cfRule type="expression" dxfId="67" priority="70">
      <formula>$K35="○"</formula>
    </cfRule>
  </conditionalFormatting>
  <conditionalFormatting sqref="R38">
    <cfRule type="expression" dxfId="66" priority="69">
      <formula>OR($M38="院生",$M38="学生")</formula>
    </cfRule>
  </conditionalFormatting>
  <conditionalFormatting sqref="R40">
    <cfRule type="expression" dxfId="65" priority="68">
      <formula>OR($M40="院生",$M40="学生")</formula>
    </cfRule>
  </conditionalFormatting>
  <conditionalFormatting sqref="G34:I35">
    <cfRule type="cellIs" dxfId="64" priority="66" operator="equal">
      <formula>" "</formula>
    </cfRule>
  </conditionalFormatting>
  <conditionalFormatting sqref="G36:I37">
    <cfRule type="cellIs" dxfId="63" priority="65" operator="equal">
      <formula>" "</formula>
    </cfRule>
  </conditionalFormatting>
  <conditionalFormatting sqref="G38:I39">
    <cfRule type="cellIs" dxfId="62" priority="64" operator="equal">
      <formula>" "</formula>
    </cfRule>
  </conditionalFormatting>
  <conditionalFormatting sqref="G40:I41">
    <cfRule type="cellIs" dxfId="61" priority="63" operator="equal">
      <formula>" "</formula>
    </cfRule>
  </conditionalFormatting>
  <conditionalFormatting sqref="G42:I43">
    <cfRule type="cellIs" dxfId="60" priority="62" operator="equal">
      <formula>" "</formula>
    </cfRule>
  </conditionalFormatting>
  <conditionalFormatting sqref="L34">
    <cfRule type="cellIs" dxfId="59" priority="61" operator="equal">
      <formula>" "</formula>
    </cfRule>
  </conditionalFormatting>
  <conditionalFormatting sqref="L36">
    <cfRule type="cellIs" dxfId="58" priority="60" operator="equal">
      <formula>" "</formula>
    </cfRule>
  </conditionalFormatting>
  <conditionalFormatting sqref="W34">
    <cfRule type="cellIs" dxfId="57" priority="59" operator="equal">
      <formula>" "</formula>
    </cfRule>
  </conditionalFormatting>
  <conditionalFormatting sqref="W36">
    <cfRule type="cellIs" dxfId="56" priority="58" operator="equal">
      <formula>" "</formula>
    </cfRule>
  </conditionalFormatting>
  <conditionalFormatting sqref="W38">
    <cfRule type="cellIs" dxfId="55" priority="57" operator="equal">
      <formula>" "</formula>
    </cfRule>
  </conditionalFormatting>
  <conditionalFormatting sqref="W42">
    <cfRule type="cellIs" dxfId="54" priority="55" operator="equal">
      <formula>" "</formula>
    </cfRule>
  </conditionalFormatting>
  <conditionalFormatting sqref="L38">
    <cfRule type="cellIs" dxfId="53" priority="54" operator="equal">
      <formula>" "</formula>
    </cfRule>
  </conditionalFormatting>
  <conditionalFormatting sqref="L40">
    <cfRule type="cellIs" dxfId="52" priority="53" operator="equal">
      <formula>" "</formula>
    </cfRule>
  </conditionalFormatting>
  <conditionalFormatting sqref="L42">
    <cfRule type="cellIs" dxfId="51" priority="52" operator="equal">
      <formula>" "</formula>
    </cfRule>
  </conditionalFormatting>
  <conditionalFormatting sqref="R46">
    <cfRule type="expression" dxfId="50" priority="51">
      <formula>OR($M46="院生",$M46="学生")</formula>
    </cfRule>
  </conditionalFormatting>
  <conditionalFormatting sqref="R48">
    <cfRule type="expression" dxfId="49" priority="50">
      <formula>OR($M48="院生",$M48="学生")</formula>
    </cfRule>
  </conditionalFormatting>
  <conditionalFormatting sqref="R50">
    <cfRule type="expression" dxfId="48" priority="49">
      <formula>OR($M50="院生",$M50="学生")</formula>
    </cfRule>
  </conditionalFormatting>
  <conditionalFormatting sqref="R52">
    <cfRule type="expression" dxfId="47" priority="48">
      <formula>OR($M52="院生",$M52="学生")</formula>
    </cfRule>
  </conditionalFormatting>
  <conditionalFormatting sqref="G44:I45">
    <cfRule type="cellIs" dxfId="46" priority="47" operator="equal">
      <formula>" "</formula>
    </cfRule>
  </conditionalFormatting>
  <conditionalFormatting sqref="G46:I47">
    <cfRule type="cellIs" dxfId="45" priority="46" operator="equal">
      <formula>" "</formula>
    </cfRule>
  </conditionalFormatting>
  <conditionalFormatting sqref="G48:I49">
    <cfRule type="cellIs" dxfId="44" priority="45" operator="equal">
      <formula>" "</formula>
    </cfRule>
  </conditionalFormatting>
  <conditionalFormatting sqref="G50:I51">
    <cfRule type="cellIs" dxfId="43" priority="44" operator="equal">
      <formula>" "</formula>
    </cfRule>
  </conditionalFormatting>
  <conditionalFormatting sqref="G52:I53">
    <cfRule type="cellIs" dxfId="42" priority="43" operator="equal">
      <formula>" "</formula>
    </cfRule>
  </conditionalFormatting>
  <conditionalFormatting sqref="L44">
    <cfRule type="cellIs" dxfId="41" priority="42" operator="equal">
      <formula>" "</formula>
    </cfRule>
  </conditionalFormatting>
  <conditionalFormatting sqref="L46">
    <cfRule type="cellIs" dxfId="40" priority="41" operator="equal">
      <formula>" "</formula>
    </cfRule>
  </conditionalFormatting>
  <conditionalFormatting sqref="W44">
    <cfRule type="cellIs" dxfId="39" priority="40" operator="equal">
      <formula>" "</formula>
    </cfRule>
  </conditionalFormatting>
  <conditionalFormatting sqref="W46">
    <cfRule type="cellIs" dxfId="38" priority="39" operator="equal">
      <formula>" "</formula>
    </cfRule>
  </conditionalFormatting>
  <conditionalFormatting sqref="W48">
    <cfRule type="cellIs" dxfId="37" priority="38" operator="equal">
      <formula>" "</formula>
    </cfRule>
  </conditionalFormatting>
  <conditionalFormatting sqref="W50">
    <cfRule type="cellIs" dxfId="36" priority="37" operator="equal">
      <formula>" "</formula>
    </cfRule>
  </conditionalFormatting>
  <conditionalFormatting sqref="W52">
    <cfRule type="cellIs" dxfId="35" priority="36" operator="equal">
      <formula>" "</formula>
    </cfRule>
  </conditionalFormatting>
  <conditionalFormatting sqref="L48">
    <cfRule type="cellIs" dxfId="34" priority="35" operator="equal">
      <formula>" "</formula>
    </cfRule>
  </conditionalFormatting>
  <conditionalFormatting sqref="L50">
    <cfRule type="cellIs" dxfId="33" priority="34" operator="equal">
      <formula>" "</formula>
    </cfRule>
  </conditionalFormatting>
  <conditionalFormatting sqref="L52">
    <cfRule type="cellIs" dxfId="32" priority="33" operator="equal">
      <formula>" "</formula>
    </cfRule>
  </conditionalFormatting>
  <conditionalFormatting sqref="J34">
    <cfRule type="cellIs" dxfId="31" priority="32" operator="equal">
      <formula>" "</formula>
    </cfRule>
  </conditionalFormatting>
  <conditionalFormatting sqref="J36">
    <cfRule type="cellIs" dxfId="30" priority="31" operator="equal">
      <formula>" "</formula>
    </cfRule>
  </conditionalFormatting>
  <conditionalFormatting sqref="J38">
    <cfRule type="cellIs" dxfId="29" priority="30" operator="equal">
      <formula>" "</formula>
    </cfRule>
  </conditionalFormatting>
  <conditionalFormatting sqref="J40">
    <cfRule type="cellIs" dxfId="28" priority="29" operator="equal">
      <formula>" "</formula>
    </cfRule>
  </conditionalFormatting>
  <conditionalFormatting sqref="J42">
    <cfRule type="cellIs" dxfId="27" priority="28" operator="equal">
      <formula>" "</formula>
    </cfRule>
  </conditionalFormatting>
  <conditionalFormatting sqref="J44">
    <cfRule type="cellIs" dxfId="26" priority="27" operator="equal">
      <formula>" "</formula>
    </cfRule>
  </conditionalFormatting>
  <conditionalFormatting sqref="J46">
    <cfRule type="cellIs" dxfId="25" priority="26" operator="equal">
      <formula>" "</formula>
    </cfRule>
  </conditionalFormatting>
  <conditionalFormatting sqref="J48">
    <cfRule type="cellIs" dxfId="24" priority="25" operator="equal">
      <formula>" "</formula>
    </cfRule>
  </conditionalFormatting>
  <conditionalFormatting sqref="J50">
    <cfRule type="cellIs" dxfId="23" priority="24" operator="equal">
      <formula>" "</formula>
    </cfRule>
  </conditionalFormatting>
  <conditionalFormatting sqref="J52">
    <cfRule type="cellIs" dxfId="22" priority="23" operator="equal">
      <formula>" "</formula>
    </cfRule>
  </conditionalFormatting>
  <conditionalFormatting sqref="AF53:AJ53">
    <cfRule type="expression" dxfId="21" priority="10">
      <formula>$K53="○"</formula>
    </cfRule>
  </conditionalFormatting>
  <conditionalFormatting sqref="AA39">
    <cfRule type="expression" dxfId="20" priority="22">
      <formula>$K39="○"</formula>
    </cfRule>
  </conditionalFormatting>
  <conditionalFormatting sqref="AA41">
    <cfRule type="expression" dxfId="19" priority="21">
      <formula>$K41="○"</formula>
    </cfRule>
  </conditionalFormatting>
  <conditionalFormatting sqref="AA43">
    <cfRule type="expression" dxfId="18" priority="20">
      <formula>$K43="○"</formula>
    </cfRule>
  </conditionalFormatting>
  <conditionalFormatting sqref="AA45">
    <cfRule type="expression" dxfId="17" priority="19">
      <formula>$K45="○"</formula>
    </cfRule>
  </conditionalFormatting>
  <conditionalFormatting sqref="AA47">
    <cfRule type="expression" dxfId="16" priority="18">
      <formula>$K47="○"</formula>
    </cfRule>
  </conditionalFormatting>
  <conditionalFormatting sqref="AA49">
    <cfRule type="expression" dxfId="15" priority="17">
      <formula>$K49="○"</formula>
    </cfRule>
  </conditionalFormatting>
  <conditionalFormatting sqref="AA51">
    <cfRule type="expression" dxfId="14" priority="16">
      <formula>$K51="○"</formula>
    </cfRule>
  </conditionalFormatting>
  <conditionalFormatting sqref="AA53">
    <cfRule type="expression" dxfId="13" priority="15">
      <formula>$K53="○"</formula>
    </cfRule>
  </conditionalFormatting>
  <conditionalFormatting sqref="AF45:AJ45">
    <cfRule type="expression" dxfId="12" priority="14">
      <formula>$K45="○"</formula>
    </cfRule>
  </conditionalFormatting>
  <conditionalFormatting sqref="AF47:AJ47">
    <cfRule type="expression" dxfId="11" priority="13">
      <formula>$K47="○"</formula>
    </cfRule>
  </conditionalFormatting>
  <conditionalFormatting sqref="AF49:AJ49">
    <cfRule type="expression" dxfId="10" priority="12">
      <formula>$K49="○"</formula>
    </cfRule>
  </conditionalFormatting>
  <conditionalFormatting sqref="AF51:AJ51">
    <cfRule type="expression" dxfId="9" priority="11">
      <formula>$K51="○"</formula>
    </cfRule>
  </conditionalFormatting>
  <conditionalFormatting sqref="Y29">
    <cfRule type="cellIs" dxfId="8" priority="9" operator="equal">
      <formula>" "</formula>
    </cfRule>
  </conditionalFormatting>
  <conditionalFormatting sqref="Y30">
    <cfRule type="cellIs" dxfId="7" priority="8" operator="equal">
      <formula>" "</formula>
    </cfRule>
  </conditionalFormatting>
  <conditionalFormatting sqref="Y31">
    <cfRule type="cellIs" dxfId="6" priority="7" operator="equal">
      <formula>" "</formula>
    </cfRule>
  </conditionalFormatting>
  <conditionalFormatting sqref="AC29">
    <cfRule type="cellIs" dxfId="5" priority="6" operator="equal">
      <formula>" "</formula>
    </cfRule>
  </conditionalFormatting>
  <conditionalFormatting sqref="AC30">
    <cfRule type="cellIs" dxfId="4" priority="5" operator="equal">
      <formula>" "</formula>
    </cfRule>
  </conditionalFormatting>
  <conditionalFormatting sqref="AC31">
    <cfRule type="cellIs" dxfId="3" priority="4" operator="equal">
      <formula>" "</formula>
    </cfRule>
  </conditionalFormatting>
  <conditionalFormatting sqref="AG29">
    <cfRule type="cellIs" dxfId="2" priority="3" operator="equal">
      <formula>" "</formula>
    </cfRule>
  </conditionalFormatting>
  <conditionalFormatting sqref="AG30">
    <cfRule type="cellIs" dxfId="1" priority="2" operator="equal">
      <formula>" "</formula>
    </cfRule>
  </conditionalFormatting>
  <conditionalFormatting sqref="AG31">
    <cfRule type="cellIs" dxfId="0" priority="1" operator="equal">
      <formula>" "</formula>
    </cfRule>
  </conditionalFormatting>
  <dataValidations count="18">
    <dataValidation type="list" allowBlank="1" showInputMessage="1" sqref="L34:M53">
      <formula1>"一般,院生,学生"</formula1>
    </dataValidation>
    <dataValidation type="list" allowBlank="1" showInputMessage="1" sqref="G17:AJ17">
      <formula1>"一般事務,期末試験監督業務,特別業務,SA,TA,RA,中国研究科授業補助員,カウンセラー,保健師・看護師,ICCS研究員,ポストドクター,海外プログラムアシスタント"</formula1>
    </dataValidation>
    <dataValidation type="list" allowBlank="1" showInputMessage="1" showErrorMessage="1" sqref="R27:X31">
      <formula1>"○"</formula1>
    </dataValidation>
    <dataValidation type="list" allowBlank="1" showInputMessage="1" sqref="G34 G38 G36 G40 G42 G44 G48 G46 G50 G52">
      <formula1>"新規,再雇用"</formula1>
    </dataValidation>
    <dataValidation allowBlank="1" showErrorMessage="1" sqref="Q16:AJ16 Q15:U15 Z15:AJ15 G16:L16"/>
    <dataValidation allowBlank="1" showErrorMessage="1" prompt="選択してください" sqref="AI25 W25"/>
    <dataValidation type="list" allowBlank="1" showInputMessage="1" sqref="I25:M25">
      <formula1>"固定制,シフト制"</formula1>
    </dataValidation>
    <dataValidation type="list" allowBlank="1" showInputMessage="1" sqref="O24:AJ24">
      <formula1>"有,原則無"</formula1>
    </dataValidation>
    <dataValidation type="list" allowBlank="1" showInputMessage="1" sqref="Q8:X8">
      <formula1>"名古屋校舎,豊橋校舎,車道校舎"</formula1>
    </dataValidation>
    <dataValidation type="list" allowBlank="1" showInputMessage="1" sqref="AI63:AJ71 AH63:AH72">
      <formula1>"○,×"</formula1>
    </dataValidation>
    <dataValidation type="list" allowBlank="1" showInputMessage="1" sqref="AH75:AJ77">
      <formula1>"○,×,該当者無"</formula1>
    </dataValidation>
    <dataValidation allowBlank="1" showInputMessage="1" sqref="G19 G54:AJ54 G32"/>
    <dataValidation type="list" allowBlank="1" showInputMessage="1" sqref="G15:L15">
      <formula1>"人事課予算,申請課室予算"</formula1>
    </dataValidation>
    <dataValidation type="list" allowBlank="1" showInputMessage="1" sqref="I27:L31">
      <formula1>"通常,通常以外"</formula1>
    </dataValidation>
    <dataValidation type="list" allowBlank="1" showInputMessage="1" sqref="AC8:AJ8">
      <formula1>INDIRECT($Q$8)</formula1>
    </dataValidation>
    <dataValidation type="list" allowBlank="1" showInputMessage="1" sqref="U34:V53">
      <formula1>"男,女"</formula1>
    </dataValidation>
    <dataValidation type="list" allowBlank="1" showInputMessage="1" sqref="J34:K53">
      <formula1>"○"</formula1>
    </dataValidation>
    <dataValidation imeMode="halfKatakana" allowBlank="1" showInputMessage="1" showErrorMessage="1" sqref="AA34:AJ34 AA36:AJ36 AA38:AJ38 AA46:AJ46 AA44:AJ44 AA42:AJ42 AA40:AJ40 AA48:AJ48 AA50:AJ50 AA52:AJ52"/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53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U79"/>
  <sheetViews>
    <sheetView topLeftCell="A37" zoomScale="85" zoomScaleNormal="85" workbookViewId="0">
      <selection activeCell="D47" sqref="D47"/>
    </sheetView>
  </sheetViews>
  <sheetFormatPr defaultRowHeight="13.2" x14ac:dyDescent="0.2"/>
  <cols>
    <col min="1" max="47" width="16.6640625" customWidth="1"/>
  </cols>
  <sheetData>
    <row r="1" spans="1:47" x14ac:dyDescent="0.2">
      <c r="A1" t="s">
        <v>66</v>
      </c>
    </row>
    <row r="2" spans="1:47" ht="14.4" x14ac:dyDescent="0.2">
      <c r="A2" s="89">
        <f>COLUMN()</f>
        <v>1</v>
      </c>
      <c r="B2" s="89">
        <f>COLUMN()</f>
        <v>2</v>
      </c>
      <c r="C2" s="89">
        <f>COLUMN()</f>
        <v>3</v>
      </c>
      <c r="D2" s="89">
        <f>COLUMN()</f>
        <v>4</v>
      </c>
      <c r="E2" s="89">
        <f>COLUMN()</f>
        <v>5</v>
      </c>
      <c r="F2" s="89">
        <f>COLUMN()</f>
        <v>6</v>
      </c>
      <c r="G2" s="89">
        <f>COLUMN()</f>
        <v>7</v>
      </c>
      <c r="H2" s="89">
        <f>COLUMN()</f>
        <v>8</v>
      </c>
      <c r="I2" s="89">
        <f>COLUMN()</f>
        <v>9</v>
      </c>
      <c r="J2" s="89">
        <f>COLUMN()</f>
        <v>10</v>
      </c>
      <c r="K2" s="89">
        <f>COLUMN()</f>
        <v>11</v>
      </c>
      <c r="L2" s="89">
        <f>COLUMN()</f>
        <v>12</v>
      </c>
      <c r="M2" s="89">
        <f>COLUMN()</f>
        <v>13</v>
      </c>
      <c r="N2" s="89">
        <f>COLUMN()</f>
        <v>14</v>
      </c>
      <c r="O2" s="89">
        <f>COLUMN()</f>
        <v>15</v>
      </c>
      <c r="P2" s="89">
        <f>COLUMN()</f>
        <v>16</v>
      </c>
      <c r="Q2" s="89">
        <f>COLUMN()</f>
        <v>17</v>
      </c>
      <c r="R2" s="89">
        <f>COLUMN()</f>
        <v>18</v>
      </c>
      <c r="S2" s="89">
        <f>COLUMN()</f>
        <v>19</v>
      </c>
      <c r="T2" s="89">
        <f>COLUMN()</f>
        <v>20</v>
      </c>
      <c r="U2" s="89">
        <f>COLUMN()</f>
        <v>21</v>
      </c>
      <c r="V2" s="89">
        <f>COLUMN()</f>
        <v>22</v>
      </c>
      <c r="W2" s="89">
        <f>COLUMN()</f>
        <v>23</v>
      </c>
      <c r="X2" s="89">
        <f>COLUMN()</f>
        <v>24</v>
      </c>
      <c r="Y2" s="89">
        <f>COLUMN()</f>
        <v>25</v>
      </c>
      <c r="Z2" s="89">
        <f>COLUMN()</f>
        <v>26</v>
      </c>
      <c r="AA2" s="89">
        <f>COLUMN()</f>
        <v>27</v>
      </c>
      <c r="AB2" s="89">
        <f>COLUMN()</f>
        <v>28</v>
      </c>
      <c r="AC2" s="89">
        <f>COLUMN()</f>
        <v>29</v>
      </c>
      <c r="AD2" s="89">
        <f>COLUMN()</f>
        <v>30</v>
      </c>
      <c r="AE2" s="89">
        <f>COLUMN()</f>
        <v>31</v>
      </c>
      <c r="AF2" s="89">
        <f>COLUMN()</f>
        <v>32</v>
      </c>
      <c r="AG2" s="89">
        <f>COLUMN()</f>
        <v>33</v>
      </c>
      <c r="AH2" s="89">
        <f>COLUMN()</f>
        <v>34</v>
      </c>
      <c r="AI2" s="89">
        <f>COLUMN()</f>
        <v>35</v>
      </c>
      <c r="AJ2" s="89">
        <f>COLUMN()</f>
        <v>36</v>
      </c>
      <c r="AK2" s="89">
        <f>COLUMN()</f>
        <v>37</v>
      </c>
      <c r="AL2" s="89">
        <f>COLUMN()</f>
        <v>38</v>
      </c>
      <c r="AM2" s="89">
        <f>COLUMN()</f>
        <v>39</v>
      </c>
      <c r="AN2" s="89">
        <f>COLUMN()</f>
        <v>40</v>
      </c>
      <c r="AO2" s="89">
        <f>COLUMN()</f>
        <v>41</v>
      </c>
      <c r="AP2" s="89">
        <f>COLUMN()</f>
        <v>42</v>
      </c>
      <c r="AQ2" s="89">
        <f>COLUMN()</f>
        <v>43</v>
      </c>
      <c r="AR2" s="89">
        <f>COLUMN()</f>
        <v>44</v>
      </c>
      <c r="AS2" s="89">
        <f>COLUMN()</f>
        <v>45</v>
      </c>
      <c r="AT2" s="89">
        <f>COLUMN()</f>
        <v>46</v>
      </c>
    </row>
    <row r="3" spans="1:47" ht="30.75" customHeight="1" x14ac:dyDescent="0.2">
      <c r="A3" s="523" t="s">
        <v>30</v>
      </c>
      <c r="B3" s="523" t="s">
        <v>451</v>
      </c>
      <c r="C3" s="521" t="s">
        <v>102</v>
      </c>
      <c r="D3" s="521" t="s">
        <v>138</v>
      </c>
      <c r="E3" s="523" t="s">
        <v>32</v>
      </c>
      <c r="F3" s="523" t="s">
        <v>46</v>
      </c>
      <c r="G3" s="523" t="s">
        <v>48</v>
      </c>
      <c r="H3" s="523" t="s">
        <v>31</v>
      </c>
      <c r="I3" s="524" t="s">
        <v>424</v>
      </c>
      <c r="J3" s="523" t="s">
        <v>35</v>
      </c>
      <c r="K3" s="523" t="s">
        <v>36</v>
      </c>
      <c r="L3" s="523" t="s">
        <v>28</v>
      </c>
      <c r="M3" s="523"/>
      <c r="N3" s="523" t="s">
        <v>64</v>
      </c>
      <c r="O3" s="523" t="s">
        <v>76</v>
      </c>
      <c r="P3" s="523" t="s">
        <v>37</v>
      </c>
      <c r="Q3" s="523" t="s">
        <v>84</v>
      </c>
      <c r="R3" s="519" t="s">
        <v>77</v>
      </c>
      <c r="S3" s="519" t="s">
        <v>79</v>
      </c>
      <c r="T3" s="519" t="s">
        <v>78</v>
      </c>
      <c r="U3" s="519" t="s">
        <v>87</v>
      </c>
      <c r="V3" s="519" t="s">
        <v>88</v>
      </c>
      <c r="W3" s="519" t="s">
        <v>80</v>
      </c>
      <c r="X3" s="519" t="s">
        <v>81</v>
      </c>
      <c r="Y3" s="519" t="s">
        <v>82</v>
      </c>
      <c r="Z3" s="519" t="s">
        <v>89</v>
      </c>
      <c r="AA3" s="519" t="s">
        <v>90</v>
      </c>
      <c r="AB3" s="518" t="s">
        <v>97</v>
      </c>
      <c r="AC3" s="518" t="s">
        <v>56</v>
      </c>
      <c r="AD3" s="518" t="s">
        <v>57</v>
      </c>
      <c r="AE3" s="518" t="s">
        <v>91</v>
      </c>
      <c r="AF3" s="518" t="s">
        <v>92</v>
      </c>
      <c r="AG3" s="523" t="s">
        <v>38</v>
      </c>
      <c r="AH3" s="523" t="s">
        <v>39</v>
      </c>
      <c r="AI3" s="523" t="s">
        <v>40</v>
      </c>
      <c r="AJ3" s="523" t="s">
        <v>93</v>
      </c>
      <c r="AK3" s="523" t="s">
        <v>94</v>
      </c>
      <c r="AL3" s="521" t="s">
        <v>67</v>
      </c>
      <c r="AM3" s="521" t="s">
        <v>68</v>
      </c>
      <c r="AN3" s="521" t="s">
        <v>69</v>
      </c>
      <c r="AO3" s="521" t="s">
        <v>95</v>
      </c>
      <c r="AP3" s="521" t="s">
        <v>96</v>
      </c>
      <c r="AQ3" s="518" t="s">
        <v>58</v>
      </c>
      <c r="AR3" s="518" t="s">
        <v>41</v>
      </c>
      <c r="AS3" s="518" t="s">
        <v>322</v>
      </c>
      <c r="AT3" s="518" t="s">
        <v>323</v>
      </c>
      <c r="AU3" s="518" t="s">
        <v>405</v>
      </c>
    </row>
    <row r="4" spans="1:47" ht="30.75" customHeight="1" x14ac:dyDescent="0.2">
      <c r="A4" s="523"/>
      <c r="B4" s="523"/>
      <c r="C4" s="522"/>
      <c r="D4" s="522"/>
      <c r="E4" s="523"/>
      <c r="F4" s="523"/>
      <c r="G4" s="523"/>
      <c r="H4" s="523"/>
      <c r="I4" s="524"/>
      <c r="J4" s="523"/>
      <c r="K4" s="523"/>
      <c r="L4" s="47" t="s">
        <v>33</v>
      </c>
      <c r="M4" s="47" t="s">
        <v>34</v>
      </c>
      <c r="N4" s="523"/>
      <c r="O4" s="523"/>
      <c r="P4" s="523"/>
      <c r="Q4" s="523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18"/>
      <c r="AC4" s="518"/>
      <c r="AD4" s="518"/>
      <c r="AE4" s="518"/>
      <c r="AF4" s="518"/>
      <c r="AG4" s="523"/>
      <c r="AH4" s="523"/>
      <c r="AI4" s="523"/>
      <c r="AJ4" s="523"/>
      <c r="AK4" s="523"/>
      <c r="AL4" s="522"/>
      <c r="AM4" s="522"/>
      <c r="AN4" s="522"/>
      <c r="AO4" s="522"/>
      <c r="AP4" s="522"/>
      <c r="AQ4" s="518"/>
      <c r="AR4" s="518"/>
      <c r="AS4" s="518"/>
      <c r="AT4" s="518"/>
      <c r="AU4" s="518"/>
    </row>
    <row r="5" spans="1:47" x14ac:dyDescent="0.2">
      <c r="A5" s="51"/>
      <c r="B5" s="52" t="str">
        <f>IF(申請書!$R30="","",申請書!$R30)</f>
        <v/>
      </c>
      <c r="C5" s="52" t="str">
        <f>IF(申請書!$N30="","",申請書!$N30)</f>
        <v/>
      </c>
      <c r="D5" s="88" t="str">
        <f>IF(申請書!$W30="","",申請書!$W30)</f>
        <v xml:space="preserve"> </v>
      </c>
      <c r="E5" s="52" t="str">
        <f>申請書!$AA31&amp;"　"&amp;申請書!$AF31</f>
        <v>　</v>
      </c>
      <c r="F5" s="53" t="str">
        <f>申請書!$L30</f>
        <v xml:space="preserve"> </v>
      </c>
      <c r="G5" s="52" t="str">
        <f>申請書!$G$13</f>
        <v xml:space="preserve"> </v>
      </c>
      <c r="H5" s="56" t="str">
        <f>申請書!$K$18</f>
        <v xml:space="preserve"> </v>
      </c>
      <c r="I5" s="55" t="str">
        <f>申請書!$G$14</f>
        <v xml:space="preserve"> </v>
      </c>
      <c r="J5" s="90" t="str">
        <f>申請書!$G$15</f>
        <v xml:space="preserve"> </v>
      </c>
      <c r="K5" s="53" t="str">
        <f>申請書!$G$16</f>
        <v xml:space="preserve"> </v>
      </c>
      <c r="L5" s="56" t="str">
        <f>IF(申請書!$K$18&lt;&gt;"",申請書!$K$18,申請書!$K$19)</f>
        <v xml:space="preserve"> </v>
      </c>
      <c r="M5" s="56" t="str">
        <f>IF(申請書!$Y$18&lt;&gt;"",申請書!$Y$18,申請書!$Y$19)</f>
        <v xml:space="preserve"> </v>
      </c>
      <c r="N5" s="56" t="str">
        <f>"（夏季休暇期間中の勤務"&amp;"　["&amp;申請書!$O$20&amp;"]）"</f>
        <v>（夏季休暇期間中の勤務　[ ]）</v>
      </c>
      <c r="O5" s="53" t="str">
        <f>申請書!$I$21</f>
        <v xml:space="preserve"> </v>
      </c>
      <c r="P5" s="53" t="str">
        <f>IF(OR($G5="SA",$G5="TA",$G5="中国研究科授業補助員"),"不定期",IF($O5="固定制","週"&amp;申請書!$U$21,IF(AND($O5="シフト制",AU4="1日未満"),"週1日未満","週"&amp;申請書!$U$21&amp;"以内")))</f>
        <v>週 以内</v>
      </c>
      <c r="Q5" s="53" t="b">
        <f>IF(OR($G5="SA",$G5="TA",$G5="中国研究科授業補助員"),"週6時間以内",IF(O5="固定制","週"&amp;申請書!$AF$21&amp;"時間",IF(O5="シフト制","週"&amp;申請書!$AF$21&amp;"時間以内")))</f>
        <v>0</v>
      </c>
      <c r="R5" s="53" t="str">
        <f>$A$19</f>
        <v xml:space="preserve"> </v>
      </c>
      <c r="S5" s="53" t="str">
        <f>$A$20</f>
        <v xml:space="preserve"> </v>
      </c>
      <c r="T5" s="53" t="str">
        <f>$A$21</f>
        <v xml:space="preserve"> </v>
      </c>
      <c r="U5" s="53" t="str">
        <f>$A$22</f>
        <v xml:space="preserve"> </v>
      </c>
      <c r="V5" s="53" t="str">
        <f>$A$23</f>
        <v xml:space="preserve"> </v>
      </c>
      <c r="W5" s="53" t="str">
        <f>$B$19</f>
        <v/>
      </c>
      <c r="X5" s="53" t="str">
        <f>$B$20</f>
        <v/>
      </c>
      <c r="Y5" s="53" t="str">
        <f>$B$21</f>
        <v/>
      </c>
      <c r="Z5" s="53" t="str">
        <f>$B$22</f>
        <v/>
      </c>
      <c r="AA5" s="53" t="str">
        <f>$B$23</f>
        <v/>
      </c>
      <c r="AB5" s="53" t="str">
        <f>$J$19</f>
        <v/>
      </c>
      <c r="AC5" s="52" t="str">
        <f>$J$20</f>
        <v/>
      </c>
      <c r="AD5" s="52" t="str">
        <f>$J$21</f>
        <v/>
      </c>
      <c r="AE5" s="52" t="str">
        <f>$J$22</f>
        <v/>
      </c>
      <c r="AF5" s="52" t="str">
        <f>$J$23</f>
        <v/>
      </c>
      <c r="AG5" s="52" t="str">
        <f>TEXT(【人事・総務管理用】※変更しないでください!$K$19,"h時mm分から")&amp;TEXT(【人事・総務管理用】※変更しないでください!$L$19,"h時mm分まで")</f>
        <v/>
      </c>
      <c r="AH5" s="52" t="str">
        <f>TEXT(【人事・総務管理用】※変更しないでください!$K$20,"h時mm分から")&amp;TEXT(【人事・総務管理用】※変更しないでください!$L$20,"h時mm分まで")</f>
        <v/>
      </c>
      <c r="AI5" s="52" t="str">
        <f>TEXT(【人事・総務管理用】※変更しないでください!$K$21,"h時mm分から")&amp;TEXT(【人事・総務管理用】※変更しないでください!$L$21,"h時mm分まで")</f>
        <v/>
      </c>
      <c r="AJ5" s="52" t="str">
        <f>TEXT(【人事・総務管理用】※変更しないでください!$K$22,"h時mm分から")&amp;TEXT(【人事・総務管理用】※変更しないでください!$L$22,"h時mm分まで")</f>
        <v/>
      </c>
      <c r="AK5" s="52" t="str">
        <f>TEXT(【人事・総務管理用】※変更しないでください!$K$23,"h時mm分から")&amp;TEXT(【人事・総務管理用】※変更しないでください!$L$23,"h時mm分まで")</f>
        <v/>
      </c>
      <c r="AL5" s="52" t="str">
        <f>TEXT(【人事・総務管理用】※変更しないでください!$M$19,"[m]分")</f>
        <v/>
      </c>
      <c r="AM5" s="52" t="str">
        <f>TEXT(【人事・総務管理用】※変更しないでください!$M$20,"[m]分")</f>
        <v/>
      </c>
      <c r="AN5" s="52" t="str">
        <f>TEXT(【人事・総務管理用】※変更しないでください!$M$21,"[m]分")</f>
        <v/>
      </c>
      <c r="AO5" s="52" t="str">
        <f>TEXT(【人事・総務管理用】※変更しないでください!$M$22,"[m]分")</f>
        <v/>
      </c>
      <c r="AP5" s="52" t="str">
        <f>TEXT(【人事・総務管理用】※変更しないでください!$M$23,"[m]分")</f>
        <v/>
      </c>
      <c r="AQ5" s="52" t="str">
        <f>IF(申請書!$M$28=0,"",申請書!$M$28)</f>
        <v/>
      </c>
      <c r="AR5" s="54" t="str">
        <f>IF(AND(申請書!$AF$21&gt;=20,OR(F5="一般",F5="院生")),"所得税、雇用保険料","所得税")</f>
        <v>所得税</v>
      </c>
      <c r="AS5" s="92" t="str">
        <f>IF(申請書!$U$21="4日","4",(IF(申請書!$U$21="3日","3",IF(申請書!$U$21="2日","2",(IF(申請書!$U$21="1日","1","1日未満 "))))))</f>
        <v xml:space="preserve">1日未満 </v>
      </c>
      <c r="AT5" s="92" t="str">
        <f>申請書!$AF$21</f>
        <v xml:space="preserve"> </v>
      </c>
      <c r="AU5" s="92" t="str">
        <f>申請書!$U$21</f>
        <v xml:space="preserve"> </v>
      </c>
    </row>
    <row r="6" spans="1:47" ht="15" customHeight="1" x14ac:dyDescent="0.2">
      <c r="A6" s="51"/>
      <c r="B6" s="52" t="str">
        <f>IF(申請書!$R32="","",申請書!$R32)</f>
        <v/>
      </c>
      <c r="C6" s="52" t="str">
        <f>IF(申請書!$N32="","",申請書!$N32)</f>
        <v/>
      </c>
      <c r="D6" s="88" t="str">
        <f>IF(申請書!$W32="","",申請書!$W32)</f>
        <v xml:space="preserve"> </v>
      </c>
      <c r="E6" s="52" t="str">
        <f>申請書!$AA33&amp;"　"&amp;申請書!$AF33</f>
        <v>　</v>
      </c>
      <c r="F6" s="53" t="str">
        <f>申請書!$L32</f>
        <v xml:space="preserve"> </v>
      </c>
      <c r="G6" s="52" t="str">
        <f>申請書!$G$13</f>
        <v xml:space="preserve"> </v>
      </c>
      <c r="H6" s="56" t="str">
        <f>申請書!$K$18</f>
        <v xml:space="preserve"> </v>
      </c>
      <c r="I6" s="55" t="str">
        <f>申請書!$G$14</f>
        <v xml:space="preserve"> </v>
      </c>
      <c r="J6" s="90" t="str">
        <f>申請書!$G$15</f>
        <v xml:space="preserve"> </v>
      </c>
      <c r="K6" s="53" t="str">
        <f>申請書!$G$16</f>
        <v xml:space="preserve"> </v>
      </c>
      <c r="L6" s="56" t="str">
        <f>IF(申請書!$K$18&lt;&gt;"",申請書!$K$18,申請書!$K$19)</f>
        <v xml:space="preserve"> </v>
      </c>
      <c r="M6" s="56" t="str">
        <f>IF(申請書!$Y$18&lt;&gt;"",申請書!$Y$18,申請書!$Y$19)</f>
        <v xml:space="preserve"> </v>
      </c>
      <c r="N6" s="56" t="str">
        <f>"（夏季休暇期間中の勤務"&amp;"　["&amp;申請書!$O$20&amp;"]）"</f>
        <v>（夏季休暇期間中の勤務　[ ]）</v>
      </c>
      <c r="O6" s="53" t="str">
        <f>申請書!$I$21</f>
        <v xml:space="preserve"> </v>
      </c>
      <c r="P6" s="53" t="str">
        <f>IF(OR($G6="SA",$G6="TA",$G6="中国研究科授業補助員"),"不定期",IF($O6="固定制","週"&amp;申請書!$U$21,IF(AND($O6="シフト制",AU5="1日未満"),"週1日未満","週"&amp;申請書!$U$21&amp;"以内")))</f>
        <v>週 以内</v>
      </c>
      <c r="Q6" s="53" t="b">
        <f>IF(OR($G6="SA",$G6="TA",$G6="中国研究科授業補助員"),"週6時間以内",IF(O6="固定制","週"&amp;申請書!$AF$21&amp;"時間",IF(O6="シフト制","週"&amp;申請書!$AF$21&amp;"時間以内")))</f>
        <v>0</v>
      </c>
      <c r="R6" s="53" t="str">
        <f t="shared" ref="R6:R14" si="0">$A$19</f>
        <v xml:space="preserve"> </v>
      </c>
      <c r="S6" s="53" t="str">
        <f t="shared" ref="S6:S14" si="1">$A$20</f>
        <v xml:space="preserve"> </v>
      </c>
      <c r="T6" s="53" t="str">
        <f t="shared" ref="T6:T14" si="2">$A$21</f>
        <v xml:space="preserve"> </v>
      </c>
      <c r="U6" s="53" t="str">
        <f t="shared" ref="U6:U14" si="3">$A$22</f>
        <v xml:space="preserve"> </v>
      </c>
      <c r="V6" s="53" t="str">
        <f t="shared" ref="V6:V14" si="4">$A$23</f>
        <v xml:space="preserve"> </v>
      </c>
      <c r="W6" s="53" t="str">
        <f t="shared" ref="W6:W14" si="5">$B$19</f>
        <v/>
      </c>
      <c r="X6" s="53" t="str">
        <f t="shared" ref="X6:X14" si="6">$B$20</f>
        <v/>
      </c>
      <c r="Y6" s="53" t="str">
        <f t="shared" ref="Y6:Y14" si="7">$B$21</f>
        <v/>
      </c>
      <c r="Z6" s="53" t="str">
        <f t="shared" ref="Z6:Z14" si="8">$B$22</f>
        <v/>
      </c>
      <c r="AA6" s="53" t="str">
        <f t="shared" ref="AA6:AA14" si="9">$B$23</f>
        <v/>
      </c>
      <c r="AB6" s="53" t="str">
        <f t="shared" ref="AB6:AB14" si="10">$J$19</f>
        <v/>
      </c>
      <c r="AC6" s="52" t="str">
        <f t="shared" ref="AC6:AC14" si="11">$J$20</f>
        <v/>
      </c>
      <c r="AD6" s="52" t="str">
        <f t="shared" ref="AD6:AD14" si="12">$J$21</f>
        <v/>
      </c>
      <c r="AE6" s="52" t="str">
        <f t="shared" ref="AE6:AE14" si="13">$J$22</f>
        <v/>
      </c>
      <c r="AF6" s="52" t="str">
        <f t="shared" ref="AF6:AF14" si="14">$J$23</f>
        <v/>
      </c>
      <c r="AG6" s="52" t="str">
        <f>TEXT(【人事・総務管理用】※変更しないでください!$K$19,"h時mm分から")&amp;TEXT(【人事・総務管理用】※変更しないでください!$L$19,"h時mm分まで")</f>
        <v/>
      </c>
      <c r="AH6" s="52" t="str">
        <f>TEXT(【人事・総務管理用】※変更しないでください!$K$20,"h時mm分から")&amp;TEXT(【人事・総務管理用】※変更しないでください!$L$20,"h時mm分まで")</f>
        <v/>
      </c>
      <c r="AI6" s="52" t="str">
        <f>TEXT(【人事・総務管理用】※変更しないでください!$K$21,"h時mm分から")&amp;TEXT(【人事・総務管理用】※変更しないでください!$L$21,"h時mm分まで")</f>
        <v/>
      </c>
      <c r="AJ6" s="52" t="str">
        <f>TEXT(【人事・総務管理用】※変更しないでください!$K$22,"h時mm分から")&amp;TEXT(【人事・総務管理用】※変更しないでください!$L$22,"h時mm分まで")</f>
        <v/>
      </c>
      <c r="AK6" s="52" t="str">
        <f>TEXT(【人事・総務管理用】※変更しないでください!$K$23,"h時mm分から")&amp;TEXT(【人事・総務管理用】※変更しないでください!$L$23,"h時mm分まで")</f>
        <v/>
      </c>
      <c r="AL6" s="52" t="str">
        <f>TEXT(【人事・総務管理用】※変更しないでください!$M$19,"[m]分")</f>
        <v/>
      </c>
      <c r="AM6" s="52" t="str">
        <f>TEXT(【人事・総務管理用】※変更しないでください!$M$20,"[m]分")</f>
        <v/>
      </c>
      <c r="AN6" s="52" t="str">
        <f>TEXT(【人事・総務管理用】※変更しないでください!$M$21,"[m]分")</f>
        <v/>
      </c>
      <c r="AO6" s="52" t="str">
        <f>TEXT(【人事・総務管理用】※変更しないでください!$M$22,"[m]分")</f>
        <v/>
      </c>
      <c r="AP6" s="52" t="str">
        <f>TEXT(【人事・総務管理用】※変更しないでください!$M$23,"[m]分")</f>
        <v/>
      </c>
      <c r="AQ6" s="52" t="str">
        <f>IF(申請書!$M$28=0,"",申請書!$M$28)</f>
        <v/>
      </c>
      <c r="AR6" s="54" t="str">
        <f>IF(AND(申請書!$AF$21&gt;=20,OR(F6="一般",F6="院生")),"所得税、雇用保険料","所得税")</f>
        <v>所得税</v>
      </c>
      <c r="AS6" s="92" t="str">
        <f>IF(申請書!$U$21="4日","4",(IF(申請書!$U$21="3日","3",IF(申請書!$U$21="2日","2",(IF(申請書!$U$21="1日","1","1日未満 "))))))</f>
        <v xml:space="preserve">1日未満 </v>
      </c>
      <c r="AT6" s="92" t="str">
        <f>申請書!$AF$21</f>
        <v xml:space="preserve"> </v>
      </c>
      <c r="AU6" s="92" t="str">
        <f>申請書!$U$21</f>
        <v xml:space="preserve"> </v>
      </c>
    </row>
    <row r="7" spans="1:47" x14ac:dyDescent="0.2">
      <c r="A7" s="51"/>
      <c r="B7" s="52" t="str">
        <f>IF(申請書!$R34="","",申請書!$R34)</f>
        <v/>
      </c>
      <c r="C7" s="52" t="str">
        <f>IF(申請書!$N34="","",申請書!$N34)</f>
        <v/>
      </c>
      <c r="D7" s="88" t="str">
        <f>IF(申請書!$W34="","",申請書!$W34)</f>
        <v xml:space="preserve"> </v>
      </c>
      <c r="E7" s="52" t="str">
        <f>申請書!$AA35&amp;"　"&amp;申請書!$AF35</f>
        <v>　</v>
      </c>
      <c r="F7" s="53" t="str">
        <f>申請書!$L34</f>
        <v xml:space="preserve"> </v>
      </c>
      <c r="G7" s="52" t="str">
        <f>申請書!$G$13</f>
        <v xml:space="preserve"> </v>
      </c>
      <c r="H7" s="56" t="str">
        <f>申請書!$K$18</f>
        <v xml:space="preserve"> </v>
      </c>
      <c r="I7" s="55" t="str">
        <f>申請書!$G$14</f>
        <v xml:space="preserve"> </v>
      </c>
      <c r="J7" s="90" t="str">
        <f>申請書!$G$15</f>
        <v xml:space="preserve"> </v>
      </c>
      <c r="K7" s="53" t="str">
        <f>申請書!$G$16</f>
        <v xml:space="preserve"> </v>
      </c>
      <c r="L7" s="56" t="str">
        <f>IF(申請書!$K$18&lt;&gt;"",申請書!$K$18,申請書!$K$19)</f>
        <v xml:space="preserve"> </v>
      </c>
      <c r="M7" s="56" t="str">
        <f>IF(申請書!$Y$18&lt;&gt;"",申請書!$Y$18,申請書!$Y$19)</f>
        <v xml:space="preserve"> </v>
      </c>
      <c r="N7" s="56" t="str">
        <f>"（夏季休暇期間中の勤務"&amp;"　["&amp;申請書!$O$20&amp;"]）"</f>
        <v>（夏季休暇期間中の勤務　[ ]）</v>
      </c>
      <c r="O7" s="53" t="str">
        <f>申請書!$I$21</f>
        <v xml:space="preserve"> </v>
      </c>
      <c r="P7" s="53" t="str">
        <f>IF(OR($G7="SA",$G7="TA",$G7="中国研究科授業補助員"),"不定期",IF($O7="固定制","週"&amp;申請書!$U$21,IF(AND($O7="シフト制",AU6="1日未満"),"週1日未満","週"&amp;申請書!$U$21&amp;"以内")))</f>
        <v>週 以内</v>
      </c>
      <c r="Q7" s="53" t="b">
        <f>IF(OR($G7="SA",$G7="TA",$G7="中国研究科授業補助員"),"週6時間以内",IF(O7="固定制","週"&amp;申請書!$AF$21&amp;"時間",IF(O7="シフト制","週"&amp;申請書!$AF$21&amp;"時間以内")))</f>
        <v>0</v>
      </c>
      <c r="R7" s="53" t="str">
        <f t="shared" si="0"/>
        <v xml:space="preserve"> </v>
      </c>
      <c r="S7" s="53" t="str">
        <f t="shared" si="1"/>
        <v xml:space="preserve"> </v>
      </c>
      <c r="T7" s="53" t="str">
        <f t="shared" si="2"/>
        <v xml:space="preserve"> </v>
      </c>
      <c r="U7" s="53" t="str">
        <f t="shared" si="3"/>
        <v xml:space="preserve"> </v>
      </c>
      <c r="V7" s="53" t="str">
        <f t="shared" si="4"/>
        <v xml:space="preserve"> </v>
      </c>
      <c r="W7" s="53" t="str">
        <f t="shared" si="5"/>
        <v/>
      </c>
      <c r="X7" s="53" t="str">
        <f t="shared" si="6"/>
        <v/>
      </c>
      <c r="Y7" s="53" t="str">
        <f t="shared" si="7"/>
        <v/>
      </c>
      <c r="Z7" s="53" t="str">
        <f t="shared" si="8"/>
        <v/>
      </c>
      <c r="AA7" s="53" t="str">
        <f t="shared" si="9"/>
        <v/>
      </c>
      <c r="AB7" s="53" t="str">
        <f t="shared" si="10"/>
        <v/>
      </c>
      <c r="AC7" s="52" t="str">
        <f t="shared" si="11"/>
        <v/>
      </c>
      <c r="AD7" s="52" t="str">
        <f t="shared" si="12"/>
        <v/>
      </c>
      <c r="AE7" s="52" t="str">
        <f t="shared" si="13"/>
        <v/>
      </c>
      <c r="AF7" s="52" t="str">
        <f t="shared" si="14"/>
        <v/>
      </c>
      <c r="AG7" s="52" t="str">
        <f>TEXT(【人事・総務管理用】※変更しないでください!$K$19,"h時mm分から")&amp;TEXT(【人事・総務管理用】※変更しないでください!$L$19,"h時mm分まで")</f>
        <v/>
      </c>
      <c r="AH7" s="52" t="str">
        <f>TEXT(【人事・総務管理用】※変更しないでください!$K$20,"h時mm分から")&amp;TEXT(【人事・総務管理用】※変更しないでください!$L$20,"h時mm分まで")</f>
        <v/>
      </c>
      <c r="AI7" s="52" t="str">
        <f>TEXT(【人事・総務管理用】※変更しないでください!$K$21,"h時mm分から")&amp;TEXT(【人事・総務管理用】※変更しないでください!$L$21,"h時mm分まで")</f>
        <v/>
      </c>
      <c r="AJ7" s="52" t="str">
        <f>TEXT(【人事・総務管理用】※変更しないでください!$K$22,"h時mm分から")&amp;TEXT(【人事・総務管理用】※変更しないでください!$L$22,"h時mm分まで")</f>
        <v/>
      </c>
      <c r="AK7" s="52" t="str">
        <f>TEXT(【人事・総務管理用】※変更しないでください!$K$23,"h時mm分から")&amp;TEXT(【人事・総務管理用】※変更しないでください!$L$23,"h時mm分まで")</f>
        <v/>
      </c>
      <c r="AL7" s="52" t="str">
        <f>TEXT(【人事・総務管理用】※変更しないでください!$M$19,"[m]分")</f>
        <v/>
      </c>
      <c r="AM7" s="52" t="str">
        <f>TEXT(【人事・総務管理用】※変更しないでください!$M$20,"[m]分")</f>
        <v/>
      </c>
      <c r="AN7" s="52" t="str">
        <f>TEXT(【人事・総務管理用】※変更しないでください!$M$21,"[m]分")</f>
        <v/>
      </c>
      <c r="AO7" s="52" t="str">
        <f>TEXT(【人事・総務管理用】※変更しないでください!$M$22,"[m]分")</f>
        <v/>
      </c>
      <c r="AP7" s="52" t="str">
        <f>TEXT(【人事・総務管理用】※変更しないでください!$M$23,"[m]分")</f>
        <v/>
      </c>
      <c r="AQ7" s="52" t="str">
        <f>IF(申請書!$M$28=0,"",申請書!$M$28)</f>
        <v/>
      </c>
      <c r="AR7" s="54" t="str">
        <f>IF(AND(申請書!$AF$21&gt;=20,OR(F7="一般",F7="院生")),"所得税、雇用保険料","所得税")</f>
        <v>所得税</v>
      </c>
      <c r="AS7" s="92" t="str">
        <f>IF(申請書!$U$21="4日","4",(IF(申請書!$U$21="3日","3",IF(申請書!$U$21="2日","2",(IF(申請書!$U$21="1日","1","1日未満 "))))))</f>
        <v xml:space="preserve">1日未満 </v>
      </c>
      <c r="AT7" s="92" t="str">
        <f>申請書!$AF$21</f>
        <v xml:space="preserve"> </v>
      </c>
      <c r="AU7" s="92" t="str">
        <f>申請書!$U$21</f>
        <v xml:space="preserve"> </v>
      </c>
    </row>
    <row r="8" spans="1:47" x14ac:dyDescent="0.2">
      <c r="A8" s="51"/>
      <c r="B8" s="52" t="str">
        <f>IF(申請書!$R36="","",申請書!$R36)</f>
        <v/>
      </c>
      <c r="C8" s="52" t="str">
        <f>IF(申請書!$N36="","",申請書!$N36)</f>
        <v/>
      </c>
      <c r="D8" s="88" t="str">
        <f>IF(申請書!$W36="","",申請書!$W36)</f>
        <v xml:space="preserve"> </v>
      </c>
      <c r="E8" s="52" t="str">
        <f>申請書!$AA37&amp;"　"&amp;申請書!$AF37</f>
        <v>　</v>
      </c>
      <c r="F8" s="53" t="str">
        <f>申請書!$L36</f>
        <v xml:space="preserve"> </v>
      </c>
      <c r="G8" s="52" t="str">
        <f>申請書!$G$13</f>
        <v xml:space="preserve"> </v>
      </c>
      <c r="H8" s="56" t="str">
        <f>申請書!$K$18</f>
        <v xml:space="preserve"> </v>
      </c>
      <c r="I8" s="55" t="str">
        <f>申請書!$G$14</f>
        <v xml:space="preserve"> </v>
      </c>
      <c r="J8" s="90" t="str">
        <f>申請書!$G$15</f>
        <v xml:space="preserve"> </v>
      </c>
      <c r="K8" s="53" t="str">
        <f>申請書!$G$16</f>
        <v xml:space="preserve"> </v>
      </c>
      <c r="L8" s="56" t="str">
        <f>IF(申請書!$K$18&lt;&gt;"",申請書!$K$18,申請書!$K$19)</f>
        <v xml:space="preserve"> </v>
      </c>
      <c r="M8" s="56" t="str">
        <f>IF(申請書!$Y$18&lt;&gt;"",申請書!$Y$18,申請書!$Y$19)</f>
        <v xml:space="preserve"> </v>
      </c>
      <c r="N8" s="56" t="str">
        <f>"（夏季休暇期間中の勤務"&amp;"　["&amp;申請書!$O$20&amp;"]）"</f>
        <v>（夏季休暇期間中の勤務　[ ]）</v>
      </c>
      <c r="O8" s="53" t="str">
        <f>申請書!$I$21</f>
        <v xml:space="preserve"> </v>
      </c>
      <c r="P8" s="53" t="str">
        <f>IF(OR($G8="SA",$G8="TA",$G8="中国研究科授業補助員"),"不定期",IF($O8="固定制","週"&amp;申請書!$U$21,IF(AND($O8="シフト制",AU7="1日未満"),"週1日未満","週"&amp;申請書!$U$21&amp;"以内")))</f>
        <v>週 以内</v>
      </c>
      <c r="Q8" s="53" t="b">
        <f>IF(OR($G8="SA",$G8="TA",$G8="中国研究科授業補助員"),"週6時間以内",IF(O8="固定制","週"&amp;申請書!$AF$21&amp;"時間",IF(O8="シフト制","週"&amp;申請書!$AF$21&amp;"時間以内")))</f>
        <v>0</v>
      </c>
      <c r="R8" s="53" t="str">
        <f t="shared" si="0"/>
        <v xml:space="preserve"> </v>
      </c>
      <c r="S8" s="53" t="str">
        <f t="shared" si="1"/>
        <v xml:space="preserve"> </v>
      </c>
      <c r="T8" s="53" t="str">
        <f t="shared" si="2"/>
        <v xml:space="preserve"> </v>
      </c>
      <c r="U8" s="53" t="str">
        <f t="shared" si="3"/>
        <v xml:space="preserve"> </v>
      </c>
      <c r="V8" s="53" t="str">
        <f t="shared" si="4"/>
        <v xml:space="preserve"> </v>
      </c>
      <c r="W8" s="53" t="str">
        <f t="shared" si="5"/>
        <v/>
      </c>
      <c r="X8" s="53" t="str">
        <f t="shared" si="6"/>
        <v/>
      </c>
      <c r="Y8" s="53" t="str">
        <f t="shared" si="7"/>
        <v/>
      </c>
      <c r="Z8" s="53" t="str">
        <f t="shared" si="8"/>
        <v/>
      </c>
      <c r="AA8" s="53" t="str">
        <f t="shared" si="9"/>
        <v/>
      </c>
      <c r="AB8" s="53" t="str">
        <f t="shared" si="10"/>
        <v/>
      </c>
      <c r="AC8" s="52" t="str">
        <f t="shared" si="11"/>
        <v/>
      </c>
      <c r="AD8" s="52" t="str">
        <f t="shared" si="12"/>
        <v/>
      </c>
      <c r="AE8" s="52" t="str">
        <f t="shared" si="13"/>
        <v/>
      </c>
      <c r="AF8" s="52" t="str">
        <f t="shared" si="14"/>
        <v/>
      </c>
      <c r="AG8" s="52" t="str">
        <f>TEXT(【人事・総務管理用】※変更しないでください!$K$19,"h時mm分から")&amp;TEXT(【人事・総務管理用】※変更しないでください!$L$19,"h時mm分まで")</f>
        <v/>
      </c>
      <c r="AH8" s="52" t="str">
        <f>TEXT(【人事・総務管理用】※変更しないでください!$K$20,"h時mm分から")&amp;TEXT(【人事・総務管理用】※変更しないでください!$L$20,"h時mm分まで")</f>
        <v/>
      </c>
      <c r="AI8" s="52" t="str">
        <f>TEXT(【人事・総務管理用】※変更しないでください!$K$21,"h時mm分から")&amp;TEXT(【人事・総務管理用】※変更しないでください!$L$21,"h時mm分まで")</f>
        <v/>
      </c>
      <c r="AJ8" s="52" t="str">
        <f>TEXT(【人事・総務管理用】※変更しないでください!$K$22,"h時mm分から")&amp;TEXT(【人事・総務管理用】※変更しないでください!$L$22,"h時mm分まで")</f>
        <v/>
      </c>
      <c r="AK8" s="52" t="str">
        <f>TEXT(【人事・総務管理用】※変更しないでください!$K$23,"h時mm分から")&amp;TEXT(【人事・総務管理用】※変更しないでください!$L$23,"h時mm分まで")</f>
        <v/>
      </c>
      <c r="AL8" s="52" t="str">
        <f>TEXT(【人事・総務管理用】※変更しないでください!$M$19,"[m]分")</f>
        <v/>
      </c>
      <c r="AM8" s="52" t="str">
        <f>TEXT(【人事・総務管理用】※変更しないでください!$M$20,"[m]分")</f>
        <v/>
      </c>
      <c r="AN8" s="52" t="str">
        <f>TEXT(【人事・総務管理用】※変更しないでください!$M$21,"[m]分")</f>
        <v/>
      </c>
      <c r="AO8" s="52" t="str">
        <f>TEXT(【人事・総務管理用】※変更しないでください!$M$22,"[m]分")</f>
        <v/>
      </c>
      <c r="AP8" s="52" t="str">
        <f>TEXT(【人事・総務管理用】※変更しないでください!$M$23,"[m]分")</f>
        <v/>
      </c>
      <c r="AQ8" s="52" t="str">
        <f>IF(申請書!$M$28=0,"",申請書!$M$28)</f>
        <v/>
      </c>
      <c r="AR8" s="54" t="str">
        <f>IF(AND(申請書!$AF$21&gt;=20,OR(F8="一般",F8="院生")),"所得税、雇用保険料","所得税")</f>
        <v>所得税</v>
      </c>
      <c r="AS8" s="92" t="str">
        <f>IF(申請書!$U$21="4日","4",(IF(申請書!$U$21="3日","3",IF(申請書!$U$21="2日","2",(IF(申請書!$U$21="1日","1","1日未満 "))))))</f>
        <v xml:space="preserve">1日未満 </v>
      </c>
      <c r="AT8" s="92" t="str">
        <f>申請書!$AF$21</f>
        <v xml:space="preserve"> </v>
      </c>
      <c r="AU8" s="92" t="str">
        <f>申請書!$U$21</f>
        <v xml:space="preserve"> </v>
      </c>
    </row>
    <row r="9" spans="1:47" x14ac:dyDescent="0.2">
      <c r="A9" s="51"/>
      <c r="B9" s="52" t="str">
        <f>IF(申請書!$R38="","",申請書!$R38)</f>
        <v/>
      </c>
      <c r="C9" s="52" t="str">
        <f>IF(申請書!$N38="","",申請書!$N38)</f>
        <v/>
      </c>
      <c r="D9" s="88" t="str">
        <f>IF(申請書!$W38="","",申請書!$W38)</f>
        <v xml:space="preserve"> </v>
      </c>
      <c r="E9" s="52" t="str">
        <f>申請書!$AA39&amp;"　"&amp;申請書!$AF39</f>
        <v>　</v>
      </c>
      <c r="F9" s="53" t="str">
        <f>申請書!$L38</f>
        <v xml:space="preserve"> </v>
      </c>
      <c r="G9" s="52" t="str">
        <f>申請書!$G$13</f>
        <v xml:space="preserve"> </v>
      </c>
      <c r="H9" s="56" t="str">
        <f>申請書!$K$18</f>
        <v xml:space="preserve"> </v>
      </c>
      <c r="I9" s="55" t="str">
        <f>申請書!$G$14</f>
        <v xml:space="preserve"> </v>
      </c>
      <c r="J9" s="90" t="str">
        <f>申請書!$G$15</f>
        <v xml:space="preserve"> </v>
      </c>
      <c r="K9" s="53" t="str">
        <f>申請書!$G$16</f>
        <v xml:space="preserve"> </v>
      </c>
      <c r="L9" s="56" t="str">
        <f>IF(申請書!$K$18&lt;&gt;"",申請書!$K$18,申請書!$K$19)</f>
        <v xml:space="preserve"> </v>
      </c>
      <c r="M9" s="56" t="str">
        <f>IF(申請書!$Y$18&lt;&gt;"",申請書!$Y$18,申請書!$Y$19)</f>
        <v xml:space="preserve"> </v>
      </c>
      <c r="N9" s="56" t="str">
        <f>"（夏季休暇期間中の勤務"&amp;"　["&amp;申請書!$O$20&amp;"]）"</f>
        <v>（夏季休暇期間中の勤務　[ ]）</v>
      </c>
      <c r="O9" s="53" t="str">
        <f>申請書!$I$21</f>
        <v xml:space="preserve"> </v>
      </c>
      <c r="P9" s="53" t="str">
        <f>IF(OR($G9="SA",$G9="TA",$G9="中国研究科授業補助員"),"不定期",IF($O9="固定制","週"&amp;申請書!$U$21,IF(AND($O9="シフト制",AU8="1日未満"),"週1日未満","週"&amp;申請書!$U$21&amp;"以内")))</f>
        <v>週 以内</v>
      </c>
      <c r="Q9" s="53" t="b">
        <f>IF(OR($G9="SA",$G9="TA",$G9="中国研究科授業補助員"),"週6時間以内",IF(O9="固定制","週"&amp;申請書!$AF$21&amp;"時間",IF(O9="シフト制","週"&amp;申請書!$AF$21&amp;"時間以内")))</f>
        <v>0</v>
      </c>
      <c r="R9" s="53" t="str">
        <f t="shared" si="0"/>
        <v xml:space="preserve"> </v>
      </c>
      <c r="S9" s="53" t="str">
        <f t="shared" si="1"/>
        <v xml:space="preserve"> </v>
      </c>
      <c r="T9" s="53" t="str">
        <f t="shared" si="2"/>
        <v xml:space="preserve"> </v>
      </c>
      <c r="U9" s="53" t="str">
        <f t="shared" si="3"/>
        <v xml:space="preserve"> </v>
      </c>
      <c r="V9" s="53" t="str">
        <f t="shared" si="4"/>
        <v xml:space="preserve"> </v>
      </c>
      <c r="W9" s="53" t="str">
        <f t="shared" si="5"/>
        <v/>
      </c>
      <c r="X9" s="53" t="str">
        <f t="shared" si="6"/>
        <v/>
      </c>
      <c r="Y9" s="53" t="str">
        <f t="shared" si="7"/>
        <v/>
      </c>
      <c r="Z9" s="53" t="str">
        <f t="shared" si="8"/>
        <v/>
      </c>
      <c r="AA9" s="53" t="str">
        <f t="shared" si="9"/>
        <v/>
      </c>
      <c r="AB9" s="53" t="str">
        <f t="shared" si="10"/>
        <v/>
      </c>
      <c r="AC9" s="52" t="str">
        <f t="shared" si="11"/>
        <v/>
      </c>
      <c r="AD9" s="52" t="str">
        <f t="shared" si="12"/>
        <v/>
      </c>
      <c r="AE9" s="52" t="str">
        <f t="shared" si="13"/>
        <v/>
      </c>
      <c r="AF9" s="52" t="str">
        <f t="shared" si="14"/>
        <v/>
      </c>
      <c r="AG9" s="52" t="str">
        <f>TEXT(【人事・総務管理用】※変更しないでください!$K$19,"h時mm分から")&amp;TEXT(【人事・総務管理用】※変更しないでください!$L$19,"h時mm分まで")</f>
        <v/>
      </c>
      <c r="AH9" s="52" t="str">
        <f>TEXT(【人事・総務管理用】※変更しないでください!$K$20,"h時mm分から")&amp;TEXT(【人事・総務管理用】※変更しないでください!$L$20,"h時mm分まで")</f>
        <v/>
      </c>
      <c r="AI9" s="52" t="str">
        <f>TEXT(【人事・総務管理用】※変更しないでください!$K$21,"h時mm分から")&amp;TEXT(【人事・総務管理用】※変更しないでください!$L$21,"h時mm分まで")</f>
        <v/>
      </c>
      <c r="AJ9" s="52" t="str">
        <f>TEXT(【人事・総務管理用】※変更しないでください!$K$22,"h時mm分から")&amp;TEXT(【人事・総務管理用】※変更しないでください!$L$22,"h時mm分まで")</f>
        <v/>
      </c>
      <c r="AK9" s="52" t="str">
        <f>TEXT(【人事・総務管理用】※変更しないでください!$K$23,"h時mm分から")&amp;TEXT(【人事・総務管理用】※変更しないでください!$L$23,"h時mm分まで")</f>
        <v/>
      </c>
      <c r="AL9" s="52" t="str">
        <f>TEXT(【人事・総務管理用】※変更しないでください!$M$19,"[m]分")</f>
        <v/>
      </c>
      <c r="AM9" s="52" t="str">
        <f>TEXT(【人事・総務管理用】※変更しないでください!$M$20,"[m]分")</f>
        <v/>
      </c>
      <c r="AN9" s="52" t="str">
        <f>TEXT(【人事・総務管理用】※変更しないでください!$M$21,"[m]分")</f>
        <v/>
      </c>
      <c r="AO9" s="52" t="str">
        <f>TEXT(【人事・総務管理用】※変更しないでください!$M$22,"[m]分")</f>
        <v/>
      </c>
      <c r="AP9" s="52" t="str">
        <f>TEXT(【人事・総務管理用】※変更しないでください!$M$23,"[m]分")</f>
        <v/>
      </c>
      <c r="AQ9" s="52" t="str">
        <f>IF(申請書!$M$28=0,"",申請書!$M$28)</f>
        <v/>
      </c>
      <c r="AR9" s="54" t="str">
        <f>IF(AND(申請書!$AF$21&gt;=20,OR(F9="一般",F9="院生")),"所得税、雇用保険料","所得税")</f>
        <v>所得税</v>
      </c>
      <c r="AS9" s="92" t="str">
        <f>IF(申請書!$U$21="4日","4",(IF(申請書!$U$21="3日","3",IF(申請書!$U$21="2日","2",(IF(申請書!$U$21="1日","1","1日未満 "))))))</f>
        <v xml:space="preserve">1日未満 </v>
      </c>
      <c r="AT9" s="92" t="str">
        <f>申請書!$AF$21</f>
        <v xml:space="preserve"> </v>
      </c>
      <c r="AU9" s="92" t="str">
        <f>申請書!$U$21</f>
        <v xml:space="preserve"> </v>
      </c>
    </row>
    <row r="10" spans="1:47" x14ac:dyDescent="0.2">
      <c r="A10" s="51"/>
      <c r="B10" s="52" t="str">
        <f>IF(申請書!$R40="","",申請書!$R40)</f>
        <v/>
      </c>
      <c r="C10" s="52" t="str">
        <f>IF(申請書!$N40="","",申請書!$N40)</f>
        <v/>
      </c>
      <c r="D10" s="88" t="str">
        <f>IF(申請書!$W40="","",申請書!$W40)</f>
        <v xml:space="preserve"> </v>
      </c>
      <c r="E10" s="52" t="str">
        <f>申請書!$AA41&amp;"　"&amp;申請書!$AF41</f>
        <v>　</v>
      </c>
      <c r="F10" s="53" t="str">
        <f>申請書!$L40</f>
        <v xml:space="preserve"> </v>
      </c>
      <c r="G10" s="52" t="str">
        <f>申請書!$G$13</f>
        <v xml:space="preserve"> </v>
      </c>
      <c r="H10" s="56" t="str">
        <f>申請書!$K$18</f>
        <v xml:space="preserve"> </v>
      </c>
      <c r="I10" s="55" t="str">
        <f>申請書!$G$14</f>
        <v xml:space="preserve"> </v>
      </c>
      <c r="J10" s="90" t="str">
        <f>申請書!$G$15</f>
        <v xml:space="preserve"> </v>
      </c>
      <c r="K10" s="53" t="str">
        <f>申請書!$G$16</f>
        <v xml:space="preserve"> </v>
      </c>
      <c r="L10" s="56" t="str">
        <f>IF(申請書!$K$18&lt;&gt;"",申請書!$K$18,申請書!$K$19)</f>
        <v xml:space="preserve"> </v>
      </c>
      <c r="M10" s="56" t="str">
        <f>IF(申請書!$Y$18&lt;&gt;"",申請書!$Y$18,申請書!$Y$19)</f>
        <v xml:space="preserve"> </v>
      </c>
      <c r="N10" s="56" t="str">
        <f>"（夏季休暇期間中の勤務"&amp;"　["&amp;申請書!$O$20&amp;"]）"</f>
        <v>（夏季休暇期間中の勤務　[ ]）</v>
      </c>
      <c r="O10" s="53" t="str">
        <f>申請書!$I$21</f>
        <v xml:space="preserve"> </v>
      </c>
      <c r="P10" s="53" t="str">
        <f>IF(OR($G10="SA",$G10="TA",$G10="中国研究科授業補助員"),"不定期",IF($O10="固定制","週"&amp;申請書!$U$21,IF(AND($O10="シフト制",AU9="1日未満"),"週1日未満","週"&amp;申請書!$U$21&amp;"以内")))</f>
        <v>週 以内</v>
      </c>
      <c r="Q10" s="53" t="b">
        <f>IF(OR($G10="SA",$G10="TA",$G10="中国研究科授業補助員"),"週6時間以内",IF(O10="固定制","週"&amp;申請書!$AF$21&amp;"時間",IF(O10="シフト制","週"&amp;申請書!$AF$21&amp;"時間以内")))</f>
        <v>0</v>
      </c>
      <c r="R10" s="53" t="str">
        <f t="shared" si="0"/>
        <v xml:space="preserve"> </v>
      </c>
      <c r="S10" s="53" t="str">
        <f t="shared" si="1"/>
        <v xml:space="preserve"> </v>
      </c>
      <c r="T10" s="53" t="str">
        <f t="shared" si="2"/>
        <v xml:space="preserve"> </v>
      </c>
      <c r="U10" s="53" t="str">
        <f t="shared" si="3"/>
        <v xml:space="preserve"> </v>
      </c>
      <c r="V10" s="53" t="str">
        <f t="shared" si="4"/>
        <v xml:space="preserve"> </v>
      </c>
      <c r="W10" s="53" t="str">
        <f t="shared" si="5"/>
        <v/>
      </c>
      <c r="X10" s="53" t="str">
        <f t="shared" si="6"/>
        <v/>
      </c>
      <c r="Y10" s="53" t="str">
        <f t="shared" si="7"/>
        <v/>
      </c>
      <c r="Z10" s="53" t="str">
        <f t="shared" si="8"/>
        <v/>
      </c>
      <c r="AA10" s="53" t="str">
        <f t="shared" si="9"/>
        <v/>
      </c>
      <c r="AB10" s="53" t="str">
        <f t="shared" si="10"/>
        <v/>
      </c>
      <c r="AC10" s="52" t="str">
        <f t="shared" si="11"/>
        <v/>
      </c>
      <c r="AD10" s="52" t="str">
        <f t="shared" si="12"/>
        <v/>
      </c>
      <c r="AE10" s="52" t="str">
        <f t="shared" si="13"/>
        <v/>
      </c>
      <c r="AF10" s="52" t="str">
        <f t="shared" si="14"/>
        <v/>
      </c>
      <c r="AG10" s="52" t="str">
        <f>TEXT(【人事・総務管理用】※変更しないでください!$K$19,"h時mm分から")&amp;TEXT(【人事・総務管理用】※変更しないでください!$L$19,"h時mm分まで")</f>
        <v/>
      </c>
      <c r="AH10" s="52" t="str">
        <f>TEXT(【人事・総務管理用】※変更しないでください!$K$20,"h時mm分から")&amp;TEXT(【人事・総務管理用】※変更しないでください!$L$20,"h時mm分まで")</f>
        <v/>
      </c>
      <c r="AI10" s="52" t="str">
        <f>TEXT(【人事・総務管理用】※変更しないでください!$K$21,"h時mm分から")&amp;TEXT(【人事・総務管理用】※変更しないでください!$L$21,"h時mm分まで")</f>
        <v/>
      </c>
      <c r="AJ10" s="52" t="str">
        <f>TEXT(【人事・総務管理用】※変更しないでください!$K$22,"h時mm分から")&amp;TEXT(【人事・総務管理用】※変更しないでください!$L$22,"h時mm分まで")</f>
        <v/>
      </c>
      <c r="AK10" s="52" t="str">
        <f>TEXT(【人事・総務管理用】※変更しないでください!$K$23,"h時mm分から")&amp;TEXT(【人事・総務管理用】※変更しないでください!$L$23,"h時mm分まで")</f>
        <v/>
      </c>
      <c r="AL10" s="52" t="str">
        <f>TEXT(【人事・総務管理用】※変更しないでください!$M$19,"[m]分")</f>
        <v/>
      </c>
      <c r="AM10" s="52" t="str">
        <f>TEXT(【人事・総務管理用】※変更しないでください!$M$20,"[m]分")</f>
        <v/>
      </c>
      <c r="AN10" s="52" t="str">
        <f>TEXT(【人事・総務管理用】※変更しないでください!$M$21,"[m]分")</f>
        <v/>
      </c>
      <c r="AO10" s="52" t="str">
        <f>TEXT(【人事・総務管理用】※変更しないでください!$M$22,"[m]分")</f>
        <v/>
      </c>
      <c r="AP10" s="52" t="str">
        <f>TEXT(【人事・総務管理用】※変更しないでください!$M$23,"[m]分")</f>
        <v/>
      </c>
      <c r="AQ10" s="52" t="str">
        <f>IF(申請書!$M$28=0,"",申請書!$M$28)</f>
        <v/>
      </c>
      <c r="AR10" s="54" t="str">
        <f>IF(AND(申請書!$AF$21&gt;=20,OR(F10="一般",F10="院生")),"所得税、雇用保険料","所得税")</f>
        <v>所得税</v>
      </c>
      <c r="AS10" s="92" t="str">
        <f>IF(申請書!$U$21="4日","4",(IF(申請書!$U$21="3日","3",IF(申請書!$U$21="2日","2",(IF(申請書!$U$21="1日","1","1日未満 "))))))</f>
        <v xml:space="preserve">1日未満 </v>
      </c>
      <c r="AT10" s="92" t="str">
        <f>申請書!$AF$21</f>
        <v xml:space="preserve"> </v>
      </c>
      <c r="AU10" s="92" t="str">
        <f>申請書!$U$21</f>
        <v xml:space="preserve"> </v>
      </c>
    </row>
    <row r="11" spans="1:47" x14ac:dyDescent="0.2">
      <c r="A11" s="51"/>
      <c r="B11" s="52" t="str">
        <f>IF(申請書!$R42="","",申請書!$R42)</f>
        <v/>
      </c>
      <c r="C11" s="52" t="str">
        <f>IF(申請書!$N42="","",申請書!$N42)</f>
        <v/>
      </c>
      <c r="D11" s="88" t="str">
        <f>IF(申請書!$W42="","",申請書!$W42)</f>
        <v xml:space="preserve"> </v>
      </c>
      <c r="E11" s="52" t="str">
        <f>申請書!$AA43&amp;"　"&amp;申請書!$AF43</f>
        <v>　</v>
      </c>
      <c r="F11" s="53" t="str">
        <f>申請書!$L42</f>
        <v xml:space="preserve"> </v>
      </c>
      <c r="G11" s="52" t="str">
        <f>申請書!$G$13</f>
        <v xml:space="preserve"> </v>
      </c>
      <c r="H11" s="56" t="str">
        <f>申請書!$K$18</f>
        <v xml:space="preserve"> </v>
      </c>
      <c r="I11" s="55" t="str">
        <f>申請書!$G$14</f>
        <v xml:space="preserve"> </v>
      </c>
      <c r="J11" s="90" t="str">
        <f>申請書!$G$15</f>
        <v xml:space="preserve"> </v>
      </c>
      <c r="K11" s="53" t="str">
        <f>申請書!$G$16</f>
        <v xml:space="preserve"> </v>
      </c>
      <c r="L11" s="56" t="str">
        <f>IF(申請書!$K$18&lt;&gt;"",申請書!$K$18,申請書!$K$19)</f>
        <v xml:space="preserve"> </v>
      </c>
      <c r="M11" s="56" t="str">
        <f>IF(申請書!$Y$18&lt;&gt;"",申請書!$Y$18,申請書!$Y$19)</f>
        <v xml:space="preserve"> </v>
      </c>
      <c r="N11" s="56" t="str">
        <f>"（夏季休暇期間中の勤務"&amp;"　["&amp;申請書!$O$20&amp;"]）"</f>
        <v>（夏季休暇期間中の勤務　[ ]）</v>
      </c>
      <c r="O11" s="53" t="str">
        <f>申請書!$I$21</f>
        <v xml:space="preserve"> </v>
      </c>
      <c r="P11" s="53" t="str">
        <f>IF(OR($G11="SA",$G11="TA",$G11="中国研究科授業補助員"),"不定期",IF($O11="固定制","週"&amp;申請書!$U$21,IF(AND($O11="シフト制",AU10="1日未満"),"週1日未満","週"&amp;申請書!$U$21&amp;"以内")))</f>
        <v>週 以内</v>
      </c>
      <c r="Q11" s="53" t="b">
        <f>IF(OR($G11="SA",$G11="TA",$G11="中国研究科授業補助員"),"週6時間以内",IF(O11="固定制","週"&amp;申請書!$AF$21&amp;"時間",IF(O11="シフト制","週"&amp;申請書!$AF$21&amp;"時間以内")))</f>
        <v>0</v>
      </c>
      <c r="R11" s="53" t="str">
        <f t="shared" si="0"/>
        <v xml:space="preserve"> </v>
      </c>
      <c r="S11" s="53" t="str">
        <f t="shared" si="1"/>
        <v xml:space="preserve"> </v>
      </c>
      <c r="T11" s="53" t="str">
        <f t="shared" si="2"/>
        <v xml:space="preserve"> </v>
      </c>
      <c r="U11" s="53" t="str">
        <f t="shared" si="3"/>
        <v xml:space="preserve"> </v>
      </c>
      <c r="V11" s="53" t="str">
        <f t="shared" si="4"/>
        <v xml:space="preserve"> </v>
      </c>
      <c r="W11" s="53" t="str">
        <f t="shared" si="5"/>
        <v/>
      </c>
      <c r="X11" s="53" t="str">
        <f t="shared" si="6"/>
        <v/>
      </c>
      <c r="Y11" s="53" t="str">
        <f t="shared" si="7"/>
        <v/>
      </c>
      <c r="Z11" s="53" t="str">
        <f t="shared" si="8"/>
        <v/>
      </c>
      <c r="AA11" s="53" t="str">
        <f t="shared" si="9"/>
        <v/>
      </c>
      <c r="AB11" s="53" t="str">
        <f t="shared" si="10"/>
        <v/>
      </c>
      <c r="AC11" s="52" t="str">
        <f t="shared" si="11"/>
        <v/>
      </c>
      <c r="AD11" s="52" t="str">
        <f t="shared" si="12"/>
        <v/>
      </c>
      <c r="AE11" s="52" t="str">
        <f t="shared" si="13"/>
        <v/>
      </c>
      <c r="AF11" s="52" t="str">
        <f t="shared" si="14"/>
        <v/>
      </c>
      <c r="AG11" s="52" t="str">
        <f>TEXT(【人事・総務管理用】※変更しないでください!$K$19,"h時mm分から")&amp;TEXT(【人事・総務管理用】※変更しないでください!$L$19,"h時mm分まで")</f>
        <v/>
      </c>
      <c r="AH11" s="52" t="str">
        <f>TEXT(【人事・総務管理用】※変更しないでください!$K$20,"h時mm分から")&amp;TEXT(【人事・総務管理用】※変更しないでください!$L$20,"h時mm分まで")</f>
        <v/>
      </c>
      <c r="AI11" s="52" t="str">
        <f>TEXT(【人事・総務管理用】※変更しないでください!$K$21,"h時mm分から")&amp;TEXT(【人事・総務管理用】※変更しないでください!$L$21,"h時mm分まで")</f>
        <v/>
      </c>
      <c r="AJ11" s="52" t="str">
        <f>TEXT(【人事・総務管理用】※変更しないでください!$K$22,"h時mm分から")&amp;TEXT(【人事・総務管理用】※変更しないでください!$L$22,"h時mm分まで")</f>
        <v/>
      </c>
      <c r="AK11" s="52" t="str">
        <f>TEXT(【人事・総務管理用】※変更しないでください!$K$23,"h時mm分から")&amp;TEXT(【人事・総務管理用】※変更しないでください!$L$23,"h時mm分まで")</f>
        <v/>
      </c>
      <c r="AL11" s="52" t="str">
        <f>TEXT(【人事・総務管理用】※変更しないでください!$M$19,"[m]分")</f>
        <v/>
      </c>
      <c r="AM11" s="52" t="str">
        <f>TEXT(【人事・総務管理用】※変更しないでください!$M$20,"[m]分")</f>
        <v/>
      </c>
      <c r="AN11" s="52" t="str">
        <f>TEXT(【人事・総務管理用】※変更しないでください!$M$21,"[m]分")</f>
        <v/>
      </c>
      <c r="AO11" s="52" t="str">
        <f>TEXT(【人事・総務管理用】※変更しないでください!$M$22,"[m]分")</f>
        <v/>
      </c>
      <c r="AP11" s="52" t="str">
        <f>TEXT(【人事・総務管理用】※変更しないでください!$M$23,"[m]分")</f>
        <v/>
      </c>
      <c r="AQ11" s="52" t="str">
        <f>IF(申請書!$M$28=0,"",申請書!$M$28)</f>
        <v/>
      </c>
      <c r="AR11" s="54" t="str">
        <f>IF(AND(申請書!$AF$21&gt;=20,OR(F11="一般",F11="院生")),"所得税、雇用保険料","所得税")</f>
        <v>所得税</v>
      </c>
      <c r="AS11" s="92" t="str">
        <f>IF(申請書!$U$21="4日","4",(IF(申請書!$U$21="3日","3",IF(申請書!$U$21="2日","2",(IF(申請書!$U$21="1日","1","1日未満 "))))))</f>
        <v xml:space="preserve">1日未満 </v>
      </c>
      <c r="AT11" s="92" t="str">
        <f>申請書!$AF$21</f>
        <v xml:space="preserve"> </v>
      </c>
      <c r="AU11" s="92" t="str">
        <f>申請書!$U$21</f>
        <v xml:space="preserve"> </v>
      </c>
    </row>
    <row r="12" spans="1:47" x14ac:dyDescent="0.2">
      <c r="A12" s="51"/>
      <c r="B12" s="52" t="str">
        <f>IF(申請書!$R44="","",申請書!$R44)</f>
        <v/>
      </c>
      <c r="C12" s="52" t="str">
        <f>IF(申請書!$N44="","",申請書!$N44)</f>
        <v/>
      </c>
      <c r="D12" s="88" t="str">
        <f>IF(申請書!$W44="","",申請書!$W44)</f>
        <v xml:space="preserve"> </v>
      </c>
      <c r="E12" s="52" t="str">
        <f>申請書!$AA45&amp;"　"&amp;申請書!$AF45</f>
        <v>　</v>
      </c>
      <c r="F12" s="53" t="str">
        <f>申請書!$L44</f>
        <v xml:space="preserve"> </v>
      </c>
      <c r="G12" s="52" t="str">
        <f>申請書!$G$13</f>
        <v xml:space="preserve"> </v>
      </c>
      <c r="H12" s="56" t="str">
        <f>申請書!$K$18</f>
        <v xml:space="preserve"> </v>
      </c>
      <c r="I12" s="55" t="str">
        <f>申請書!$G$14</f>
        <v xml:space="preserve"> </v>
      </c>
      <c r="J12" s="90" t="str">
        <f>申請書!$G$15</f>
        <v xml:space="preserve"> </v>
      </c>
      <c r="K12" s="53" t="str">
        <f>申請書!$G$16</f>
        <v xml:space="preserve"> </v>
      </c>
      <c r="L12" s="56" t="str">
        <f>IF(申請書!$K$18&lt;&gt;"",申請書!$K$18,申請書!$K$19)</f>
        <v xml:space="preserve"> </v>
      </c>
      <c r="M12" s="56" t="str">
        <f>IF(申請書!$Y$18&lt;&gt;"",申請書!$Y$18,申請書!$Y$19)</f>
        <v xml:space="preserve"> </v>
      </c>
      <c r="N12" s="56" t="str">
        <f>"（夏季休暇期間中の勤務"&amp;"　["&amp;申請書!$O$20&amp;"]）"</f>
        <v>（夏季休暇期間中の勤務　[ ]）</v>
      </c>
      <c r="O12" s="53" t="str">
        <f>申請書!$I$21</f>
        <v xml:space="preserve"> </v>
      </c>
      <c r="P12" s="53" t="str">
        <f>IF(OR($G12="SA",$G12="TA",$G12="中国研究科授業補助員"),"不定期",IF($O12="固定制","週"&amp;申請書!$U$21,IF(AND($O12="シフト制",AU11="1日未満"),"週1日未満","週"&amp;申請書!$U$21&amp;"以内")))</f>
        <v>週 以内</v>
      </c>
      <c r="Q12" s="53" t="b">
        <f>IF(OR($G12="SA",$G12="TA",$G12="中国研究科授業補助員"),"週6時間以内",IF(O12="固定制","週"&amp;申請書!$AF$21&amp;"時間",IF(O12="シフト制","週"&amp;申請書!$AF$21&amp;"時間以内")))</f>
        <v>0</v>
      </c>
      <c r="R12" s="53" t="str">
        <f t="shared" si="0"/>
        <v xml:space="preserve"> </v>
      </c>
      <c r="S12" s="53" t="str">
        <f t="shared" si="1"/>
        <v xml:space="preserve"> </v>
      </c>
      <c r="T12" s="53" t="str">
        <f t="shared" si="2"/>
        <v xml:space="preserve"> </v>
      </c>
      <c r="U12" s="53" t="str">
        <f t="shared" si="3"/>
        <v xml:space="preserve"> </v>
      </c>
      <c r="V12" s="53" t="str">
        <f t="shared" si="4"/>
        <v xml:space="preserve"> </v>
      </c>
      <c r="W12" s="53" t="str">
        <f t="shared" si="5"/>
        <v/>
      </c>
      <c r="X12" s="53" t="str">
        <f t="shared" si="6"/>
        <v/>
      </c>
      <c r="Y12" s="53" t="str">
        <f t="shared" si="7"/>
        <v/>
      </c>
      <c r="Z12" s="53" t="str">
        <f t="shared" si="8"/>
        <v/>
      </c>
      <c r="AA12" s="53" t="str">
        <f t="shared" si="9"/>
        <v/>
      </c>
      <c r="AB12" s="53" t="str">
        <f t="shared" si="10"/>
        <v/>
      </c>
      <c r="AC12" s="52" t="str">
        <f t="shared" si="11"/>
        <v/>
      </c>
      <c r="AD12" s="52" t="str">
        <f t="shared" si="12"/>
        <v/>
      </c>
      <c r="AE12" s="52" t="str">
        <f t="shared" si="13"/>
        <v/>
      </c>
      <c r="AF12" s="52" t="str">
        <f t="shared" si="14"/>
        <v/>
      </c>
      <c r="AG12" s="52" t="str">
        <f>TEXT(【人事・総務管理用】※変更しないでください!$K$19,"h時mm分から")&amp;TEXT(【人事・総務管理用】※変更しないでください!$L$19,"h時mm分まで")</f>
        <v/>
      </c>
      <c r="AH12" s="52" t="str">
        <f>TEXT(【人事・総務管理用】※変更しないでください!$K$20,"h時mm分から")&amp;TEXT(【人事・総務管理用】※変更しないでください!$L$20,"h時mm分まで")</f>
        <v/>
      </c>
      <c r="AI12" s="52" t="str">
        <f>TEXT(【人事・総務管理用】※変更しないでください!$K$21,"h時mm分から")&amp;TEXT(【人事・総務管理用】※変更しないでください!$L$21,"h時mm分まで")</f>
        <v/>
      </c>
      <c r="AJ12" s="52" t="str">
        <f>TEXT(【人事・総務管理用】※変更しないでください!$K$22,"h時mm分から")&amp;TEXT(【人事・総務管理用】※変更しないでください!$L$22,"h時mm分まで")</f>
        <v/>
      </c>
      <c r="AK12" s="52" t="str">
        <f>TEXT(【人事・総務管理用】※変更しないでください!$K$23,"h時mm分から")&amp;TEXT(【人事・総務管理用】※変更しないでください!$L$23,"h時mm分まで")</f>
        <v/>
      </c>
      <c r="AL12" s="52" t="str">
        <f>TEXT(【人事・総務管理用】※変更しないでください!$M$19,"[m]分")</f>
        <v/>
      </c>
      <c r="AM12" s="52" t="str">
        <f>TEXT(【人事・総務管理用】※変更しないでください!$M$20,"[m]分")</f>
        <v/>
      </c>
      <c r="AN12" s="52" t="str">
        <f>TEXT(【人事・総務管理用】※変更しないでください!$M$21,"[m]分")</f>
        <v/>
      </c>
      <c r="AO12" s="52" t="str">
        <f>TEXT(【人事・総務管理用】※変更しないでください!$M$22,"[m]分")</f>
        <v/>
      </c>
      <c r="AP12" s="52" t="str">
        <f>TEXT(【人事・総務管理用】※変更しないでください!$M$23,"[m]分")</f>
        <v/>
      </c>
      <c r="AQ12" s="52" t="str">
        <f>IF(申請書!$M$28=0,"",申請書!$M$28)</f>
        <v/>
      </c>
      <c r="AR12" s="54" t="str">
        <f>IF(AND(申請書!$AF$21&gt;=20,OR(F12="一般",F12="院生")),"所得税、雇用保険料","所得税")</f>
        <v>所得税</v>
      </c>
      <c r="AS12" s="92" t="str">
        <f>IF(申請書!$U$21="4日","4",(IF(申請書!$U$21="3日","3",IF(申請書!$U$21="2日","2",(IF(申請書!$U$21="1日","1","1日未満 "))))))</f>
        <v xml:space="preserve">1日未満 </v>
      </c>
      <c r="AT12" s="92" t="str">
        <f>申請書!$AF$21</f>
        <v xml:space="preserve"> </v>
      </c>
      <c r="AU12" s="92" t="str">
        <f>申請書!$U$21</f>
        <v xml:space="preserve"> </v>
      </c>
    </row>
    <row r="13" spans="1:47" x14ac:dyDescent="0.2">
      <c r="A13" s="51"/>
      <c r="B13" s="52" t="str">
        <f>IF(申請書!$R46="","",申請書!$R46)</f>
        <v/>
      </c>
      <c r="C13" s="52" t="str">
        <f>IF(申請書!$N46="","",申請書!$N46)</f>
        <v xml:space="preserve"> </v>
      </c>
      <c r="D13" s="88" t="str">
        <f>IF(申請書!$W46="","",申請書!$W46)</f>
        <v xml:space="preserve"> </v>
      </c>
      <c r="E13" s="52" t="str">
        <f>申請書!$AA47&amp;"　"&amp;申請書!$AF47</f>
        <v>　</v>
      </c>
      <c r="F13" s="53" t="str">
        <f>申請書!$L46</f>
        <v xml:space="preserve"> </v>
      </c>
      <c r="G13" s="52" t="str">
        <f>申請書!$G$13</f>
        <v xml:space="preserve"> </v>
      </c>
      <c r="H13" s="56" t="str">
        <f>申請書!$K$18</f>
        <v xml:space="preserve"> </v>
      </c>
      <c r="I13" s="55" t="str">
        <f>申請書!$G$14</f>
        <v xml:space="preserve"> </v>
      </c>
      <c r="J13" s="90" t="str">
        <f>申請書!$G$15</f>
        <v xml:space="preserve"> </v>
      </c>
      <c r="K13" s="53" t="str">
        <f>申請書!$G$16</f>
        <v xml:space="preserve"> </v>
      </c>
      <c r="L13" s="56" t="str">
        <f>IF(申請書!$K$18&lt;&gt;"",申請書!$K$18,申請書!$K$19)</f>
        <v xml:space="preserve"> </v>
      </c>
      <c r="M13" s="56" t="str">
        <f>IF(申請書!$Y$18&lt;&gt;"",申請書!$Y$18,申請書!$Y$19)</f>
        <v xml:space="preserve"> </v>
      </c>
      <c r="N13" s="56" t="str">
        <f>"（夏季休暇期間中の勤務"&amp;"　["&amp;申請書!$O$20&amp;"]）"</f>
        <v>（夏季休暇期間中の勤務　[ ]）</v>
      </c>
      <c r="O13" s="53" t="str">
        <f>申請書!$I$21</f>
        <v xml:space="preserve"> </v>
      </c>
      <c r="P13" s="53" t="str">
        <f>IF(OR($G13="SA",$G13="TA",$G13="中国研究科授業補助員"),"不定期",IF($O13="固定制","週"&amp;申請書!$U$21,IF(AND($O13="シフト制",AU12="1日未満"),"週1日未満","週"&amp;申請書!$U$21&amp;"以内")))</f>
        <v>週 以内</v>
      </c>
      <c r="Q13" s="53" t="b">
        <f>IF(OR($G13="SA",$G13="TA",$G13="中国研究科授業補助員"),"週6時間以内",IF(O13="固定制","週"&amp;申請書!$AF$21&amp;"時間",IF(O13="シフト制","週"&amp;申請書!$AF$21&amp;"時間以内")))</f>
        <v>0</v>
      </c>
      <c r="R13" s="53" t="str">
        <f t="shared" si="0"/>
        <v xml:space="preserve"> </v>
      </c>
      <c r="S13" s="53" t="str">
        <f t="shared" si="1"/>
        <v xml:space="preserve"> </v>
      </c>
      <c r="T13" s="53" t="str">
        <f t="shared" si="2"/>
        <v xml:space="preserve"> </v>
      </c>
      <c r="U13" s="53" t="str">
        <f t="shared" si="3"/>
        <v xml:space="preserve"> </v>
      </c>
      <c r="V13" s="53" t="str">
        <f t="shared" si="4"/>
        <v xml:space="preserve"> </v>
      </c>
      <c r="W13" s="53" t="str">
        <f t="shared" si="5"/>
        <v/>
      </c>
      <c r="X13" s="53" t="str">
        <f t="shared" si="6"/>
        <v/>
      </c>
      <c r="Y13" s="53" t="str">
        <f t="shared" si="7"/>
        <v/>
      </c>
      <c r="Z13" s="53" t="str">
        <f t="shared" si="8"/>
        <v/>
      </c>
      <c r="AA13" s="53" t="str">
        <f t="shared" si="9"/>
        <v/>
      </c>
      <c r="AB13" s="53" t="str">
        <f t="shared" si="10"/>
        <v/>
      </c>
      <c r="AC13" s="52" t="str">
        <f t="shared" si="11"/>
        <v/>
      </c>
      <c r="AD13" s="52" t="str">
        <f t="shared" si="12"/>
        <v/>
      </c>
      <c r="AE13" s="52" t="str">
        <f t="shared" si="13"/>
        <v/>
      </c>
      <c r="AF13" s="52" t="str">
        <f t="shared" si="14"/>
        <v/>
      </c>
      <c r="AG13" s="52" t="str">
        <f>TEXT(【人事・総務管理用】※変更しないでください!$K$19,"h時mm分から")&amp;TEXT(【人事・総務管理用】※変更しないでください!$L$19,"h時mm分まで")</f>
        <v/>
      </c>
      <c r="AH13" s="52" t="str">
        <f>TEXT(【人事・総務管理用】※変更しないでください!$K$20,"h時mm分から")&amp;TEXT(【人事・総務管理用】※変更しないでください!$L$20,"h時mm分まで")</f>
        <v/>
      </c>
      <c r="AI13" s="52" t="str">
        <f>TEXT(【人事・総務管理用】※変更しないでください!$K$21,"h時mm分から")&amp;TEXT(【人事・総務管理用】※変更しないでください!$L$21,"h時mm分まで")</f>
        <v/>
      </c>
      <c r="AJ13" s="52" t="str">
        <f>TEXT(【人事・総務管理用】※変更しないでください!$K$22,"h時mm分から")&amp;TEXT(【人事・総務管理用】※変更しないでください!$L$22,"h時mm分まで")</f>
        <v/>
      </c>
      <c r="AK13" s="52" t="str">
        <f>TEXT(【人事・総務管理用】※変更しないでください!$K$23,"h時mm分から")&amp;TEXT(【人事・総務管理用】※変更しないでください!$L$23,"h時mm分まで")</f>
        <v/>
      </c>
      <c r="AL13" s="52" t="str">
        <f>TEXT(【人事・総務管理用】※変更しないでください!$M$19,"[m]分")</f>
        <v/>
      </c>
      <c r="AM13" s="52" t="str">
        <f>TEXT(【人事・総務管理用】※変更しないでください!$M$20,"[m]分")</f>
        <v/>
      </c>
      <c r="AN13" s="52" t="str">
        <f>TEXT(【人事・総務管理用】※変更しないでください!$M$21,"[m]分")</f>
        <v/>
      </c>
      <c r="AO13" s="52" t="str">
        <f>TEXT(【人事・総務管理用】※変更しないでください!$M$22,"[m]分")</f>
        <v/>
      </c>
      <c r="AP13" s="52" t="str">
        <f>TEXT(【人事・総務管理用】※変更しないでください!$M$23,"[m]分")</f>
        <v/>
      </c>
      <c r="AQ13" s="52" t="str">
        <f>IF(申請書!$M$28=0,"",申請書!$M$28)</f>
        <v/>
      </c>
      <c r="AR13" s="54" t="str">
        <f>IF(AND(申請書!$AF$21&gt;=20,OR(F13="一般",F13="院生")),"所得税、雇用保険料","所得税")</f>
        <v>所得税</v>
      </c>
      <c r="AS13" s="92" t="str">
        <f>IF(申請書!$U$21="4日","4",(IF(申請書!$U$21="3日","3",IF(申請書!$U$21="2日","2",(IF(申請書!$U$21="1日","1","1日未満 "))))))</f>
        <v xml:space="preserve">1日未満 </v>
      </c>
      <c r="AT13" s="92" t="str">
        <f>申請書!$AF$21</f>
        <v xml:space="preserve"> </v>
      </c>
      <c r="AU13" s="92" t="str">
        <f>申請書!$U$21</f>
        <v xml:space="preserve"> </v>
      </c>
    </row>
    <row r="14" spans="1:47" x14ac:dyDescent="0.2">
      <c r="A14" s="51"/>
      <c r="B14" s="52" t="str">
        <f>IF(申請書!$R48="","",申請書!$R48)</f>
        <v/>
      </c>
      <c r="C14" s="52" t="str">
        <f>IF(申請書!$N48="","",申請書!$N48)</f>
        <v xml:space="preserve"> </v>
      </c>
      <c r="D14" s="88" t="str">
        <f>IF(申請書!$W48="","",申請書!$W48)</f>
        <v xml:space="preserve"> </v>
      </c>
      <c r="E14" s="52" t="str">
        <f>申請書!$AA49&amp;"　"&amp;申請書!$AF49</f>
        <v>　</v>
      </c>
      <c r="F14" s="53" t="str">
        <f>申請書!$L48</f>
        <v xml:space="preserve"> </v>
      </c>
      <c r="G14" s="52" t="str">
        <f>申請書!$G$13</f>
        <v xml:space="preserve"> </v>
      </c>
      <c r="H14" s="56" t="str">
        <f>申請書!$K$18</f>
        <v xml:space="preserve"> </v>
      </c>
      <c r="I14" s="55" t="str">
        <f>申請書!$G$14</f>
        <v xml:space="preserve"> </v>
      </c>
      <c r="J14" s="90" t="str">
        <f>申請書!$G$15</f>
        <v xml:space="preserve"> </v>
      </c>
      <c r="K14" s="53" t="str">
        <f>申請書!$G$16</f>
        <v xml:space="preserve"> </v>
      </c>
      <c r="L14" s="56" t="str">
        <f>IF(申請書!$K$18&lt;&gt;"",申請書!$K$18,申請書!$K$19)</f>
        <v xml:space="preserve"> </v>
      </c>
      <c r="M14" s="56" t="str">
        <f>IF(申請書!$Y$18&lt;&gt;"",申請書!$Y$18,申請書!$Y$19)</f>
        <v xml:space="preserve"> </v>
      </c>
      <c r="N14" s="56" t="str">
        <f>"（夏季休暇期間中の勤務"&amp;"　["&amp;申請書!$O$20&amp;"]）"</f>
        <v>（夏季休暇期間中の勤務　[ ]）</v>
      </c>
      <c r="O14" s="53" t="str">
        <f>申請書!$I$21</f>
        <v xml:space="preserve"> </v>
      </c>
      <c r="P14" s="53" t="str">
        <f>IF(OR($G14="SA",$G14="TA",$G14="中国研究科授業補助員"),"不定期",IF($O14="固定制","週"&amp;申請書!$U$21,IF(AND($O14="シフト制",AU13="1日未満"),"週1日未満","週"&amp;申請書!$U$21&amp;"以内")))</f>
        <v>週 以内</v>
      </c>
      <c r="Q14" s="53" t="b">
        <f>IF(OR($G14="SA",$G14="TA",$G14="中国研究科授業補助員"),"週6時間以内",IF(O14="固定制","週"&amp;申請書!$AF$21&amp;"時間",IF(O14="シフト制","週"&amp;申請書!$AF$21&amp;"時間以内")))</f>
        <v>0</v>
      </c>
      <c r="R14" s="53" t="str">
        <f t="shared" si="0"/>
        <v xml:space="preserve"> </v>
      </c>
      <c r="S14" s="53" t="str">
        <f t="shared" si="1"/>
        <v xml:space="preserve"> </v>
      </c>
      <c r="T14" s="53" t="str">
        <f t="shared" si="2"/>
        <v xml:space="preserve"> </v>
      </c>
      <c r="U14" s="53" t="str">
        <f t="shared" si="3"/>
        <v xml:space="preserve"> </v>
      </c>
      <c r="V14" s="53" t="str">
        <f t="shared" si="4"/>
        <v xml:space="preserve"> </v>
      </c>
      <c r="W14" s="53" t="str">
        <f t="shared" si="5"/>
        <v/>
      </c>
      <c r="X14" s="53" t="str">
        <f t="shared" si="6"/>
        <v/>
      </c>
      <c r="Y14" s="53" t="str">
        <f t="shared" si="7"/>
        <v/>
      </c>
      <c r="Z14" s="53" t="str">
        <f t="shared" si="8"/>
        <v/>
      </c>
      <c r="AA14" s="53" t="str">
        <f t="shared" si="9"/>
        <v/>
      </c>
      <c r="AB14" s="53" t="str">
        <f t="shared" si="10"/>
        <v/>
      </c>
      <c r="AC14" s="52" t="str">
        <f t="shared" si="11"/>
        <v/>
      </c>
      <c r="AD14" s="52" t="str">
        <f t="shared" si="12"/>
        <v/>
      </c>
      <c r="AE14" s="52" t="str">
        <f t="shared" si="13"/>
        <v/>
      </c>
      <c r="AF14" s="52" t="str">
        <f t="shared" si="14"/>
        <v/>
      </c>
      <c r="AG14" s="52" t="str">
        <f>TEXT(【人事・総務管理用】※変更しないでください!$K$19,"h時mm分から")&amp;TEXT(【人事・総務管理用】※変更しないでください!$L$19,"h時mm分まで")</f>
        <v/>
      </c>
      <c r="AH14" s="52" t="str">
        <f>TEXT(【人事・総務管理用】※変更しないでください!$K$20,"h時mm分から")&amp;TEXT(【人事・総務管理用】※変更しないでください!$L$20,"h時mm分まで")</f>
        <v/>
      </c>
      <c r="AI14" s="52" t="str">
        <f>TEXT(【人事・総務管理用】※変更しないでください!$K$21,"h時mm分から")&amp;TEXT(【人事・総務管理用】※変更しないでください!$L$21,"h時mm分まで")</f>
        <v/>
      </c>
      <c r="AJ14" s="52" t="str">
        <f>TEXT(【人事・総務管理用】※変更しないでください!$K$22,"h時mm分から")&amp;TEXT(【人事・総務管理用】※変更しないでください!$L$22,"h時mm分まで")</f>
        <v/>
      </c>
      <c r="AK14" s="52" t="str">
        <f>TEXT(【人事・総務管理用】※変更しないでください!$K$23,"h時mm分から")&amp;TEXT(【人事・総務管理用】※変更しないでください!$L$23,"h時mm分まで")</f>
        <v/>
      </c>
      <c r="AL14" s="52" t="str">
        <f>TEXT(【人事・総務管理用】※変更しないでください!$M$19,"[m]分")</f>
        <v/>
      </c>
      <c r="AM14" s="52" t="str">
        <f>TEXT(【人事・総務管理用】※変更しないでください!$M$20,"[m]分")</f>
        <v/>
      </c>
      <c r="AN14" s="52" t="str">
        <f>TEXT(【人事・総務管理用】※変更しないでください!$M$21,"[m]分")</f>
        <v/>
      </c>
      <c r="AO14" s="52" t="str">
        <f>TEXT(【人事・総務管理用】※変更しないでください!$M$22,"[m]分")</f>
        <v/>
      </c>
      <c r="AP14" s="52" t="str">
        <f>TEXT(【人事・総務管理用】※変更しないでください!$M$23,"[m]分")</f>
        <v/>
      </c>
      <c r="AQ14" s="52" t="str">
        <f>IF(申請書!$M$28=0,"",申請書!$M$28)</f>
        <v/>
      </c>
      <c r="AR14" s="54" t="str">
        <f>IF(AND(申請書!$AF$21&gt;=20,OR(F14="一般",F14="院生")),"所得税、雇用保険料","所得税")</f>
        <v>所得税</v>
      </c>
      <c r="AS14" s="92" t="str">
        <f>IF(申請書!$U$21="4日","4",(IF(申請書!$U$21="3日","3",IF(申請書!$U$21="2日","2",(IF(申請書!$U$21="1日","1","1日未満 "))))))</f>
        <v xml:space="preserve">1日未満 </v>
      </c>
      <c r="AT14" s="92" t="str">
        <f>申請書!$AF$21</f>
        <v xml:space="preserve"> </v>
      </c>
      <c r="AU14" s="92" t="str">
        <f>申請書!$U$21</f>
        <v xml:space="preserve"> </v>
      </c>
    </row>
    <row r="15" spans="1:47" x14ac:dyDescent="0.2">
      <c r="AJ15" s="1"/>
      <c r="AK15" s="1"/>
      <c r="AL15" s="1"/>
      <c r="AM15" s="1"/>
      <c r="AN15" s="1"/>
      <c r="AP15" s="1"/>
    </row>
    <row r="16" spans="1:47" x14ac:dyDescent="0.2">
      <c r="AJ16" s="1"/>
      <c r="AK16" s="1"/>
      <c r="AL16" s="1"/>
      <c r="AM16" s="1"/>
      <c r="AN16" s="1"/>
      <c r="AP16" s="1"/>
    </row>
    <row r="17" spans="1:14" x14ac:dyDescent="0.2">
      <c r="A17" t="s">
        <v>98</v>
      </c>
    </row>
    <row r="18" spans="1:14" ht="32.25" customHeight="1" x14ac:dyDescent="0.2">
      <c r="A18" s="49" t="s">
        <v>46</v>
      </c>
      <c r="B18" s="50" t="s">
        <v>143</v>
      </c>
      <c r="C18" s="2" t="s">
        <v>0</v>
      </c>
      <c r="D18" s="2" t="s">
        <v>42</v>
      </c>
      <c r="E18" s="2" t="s">
        <v>22</v>
      </c>
      <c r="F18" s="2" t="s">
        <v>23</v>
      </c>
      <c r="G18" s="2" t="s">
        <v>24</v>
      </c>
      <c r="H18" s="2" t="s">
        <v>25</v>
      </c>
      <c r="I18" s="2" t="s">
        <v>26</v>
      </c>
      <c r="J18" s="48" t="s">
        <v>59</v>
      </c>
      <c r="K18" s="48" t="s">
        <v>60</v>
      </c>
      <c r="L18" s="48" t="s">
        <v>61</v>
      </c>
      <c r="M18" s="48" t="s">
        <v>70</v>
      </c>
    </row>
    <row r="19" spans="1:14" x14ac:dyDescent="0.2">
      <c r="A19" s="44" t="str">
        <f>IF(申請書!$I23=0,"",申請書!$I23)</f>
        <v xml:space="preserve"> </v>
      </c>
      <c r="B19" s="42" t="str">
        <f>IF(申請書!$M23=0,"",申請書!$M23)</f>
        <v/>
      </c>
      <c r="C19" s="3" t="str">
        <f>IF(申請書!$I23=0,"",IF(申請書!$R23="○",申請書!$R22,""))</f>
        <v/>
      </c>
      <c r="D19" s="3" t="str">
        <f>IF(申請書!$I23=0,"",IF(申請書!$S23="○",申請書!$S22,""))</f>
        <v/>
      </c>
      <c r="E19" s="3" t="str">
        <f>IF(申請書!$I23=0,"",IF(申請書!$T23="○",申請書!$T22,""))</f>
        <v/>
      </c>
      <c r="F19" s="3" t="str">
        <f>IF(申請書!$I23=0,"",IF(申請書!$U23="○",申請書!$U22,""))</f>
        <v/>
      </c>
      <c r="G19" s="3" t="str">
        <f>IF(申請書!$I23=0,"",IF(申請書!$V23="○",申請書!$V22,""))</f>
        <v/>
      </c>
      <c r="H19" s="3" t="str">
        <f>IF(申請書!$I23=0,"",IF(申請書!$W23="○",申請書!$W22,""))</f>
        <v/>
      </c>
      <c r="I19" s="3" t="str">
        <f>IF(申請書!$I23=0,"",IF(申請書!$X23="○",申請書!$X22,""))</f>
        <v/>
      </c>
      <c r="J19" s="3" t="str">
        <f>C19&amp;D19&amp;E19&amp;F19&amp;G19&amp;H19&amp;I19</f>
        <v/>
      </c>
      <c r="K19" s="4" t="str">
        <f>IF($J19="","",申請書!$Y23)</f>
        <v/>
      </c>
      <c r="L19" s="4" t="str">
        <f>IF($J19="","",申請書!$AC23)</f>
        <v/>
      </c>
      <c r="M19" s="4" t="str">
        <f>IF($J19="","",申請書!$AG23)</f>
        <v/>
      </c>
    </row>
    <row r="20" spans="1:14" x14ac:dyDescent="0.2">
      <c r="A20" s="44" t="str">
        <f>IF(申請書!$I24=0,"",申請書!$I24)</f>
        <v xml:space="preserve"> </v>
      </c>
      <c r="B20" s="42" t="str">
        <f>IF(申請書!$M24=0,"",申請書!$M24)</f>
        <v/>
      </c>
      <c r="C20" s="3" t="str">
        <f>IF(申請書!$I24=0,"",IF(申請書!$R24="○",申請書!$R22,""))</f>
        <v/>
      </c>
      <c r="D20" s="3" t="str">
        <f>IF(申請書!$I24=0,"",IF(申請書!$S24="○",申請書!$S22,""))</f>
        <v/>
      </c>
      <c r="E20" s="3" t="str">
        <f>IF(申請書!$I24=0,"",IF(申請書!$T24="○",申請書!$T22,""))</f>
        <v/>
      </c>
      <c r="F20" s="3" t="str">
        <f>IF(申請書!$I24=0,"",IF(申請書!$U24="○",申請書!$U22,""))</f>
        <v/>
      </c>
      <c r="G20" s="3" t="str">
        <f>IF(申請書!$I24=0,"",IF(申請書!$V24="○",申請書!$V22,""))</f>
        <v/>
      </c>
      <c r="H20" s="3" t="str">
        <f>IF(申請書!$I24=0,"",IF(申請書!$W24="○",申請書!$W22,""))</f>
        <v/>
      </c>
      <c r="I20" s="3" t="str">
        <f>IF(申請書!$I24=0,"",IF(申請書!$X24="○",申請書!$X22,""))</f>
        <v/>
      </c>
      <c r="J20" s="3" t="str">
        <f>C20&amp;D20&amp;E20&amp;F20&amp;G20&amp;H20&amp;I20</f>
        <v/>
      </c>
      <c r="K20" s="4" t="str">
        <f>IF($J20="","",申請書!$Y24)</f>
        <v/>
      </c>
      <c r="L20" s="4" t="str">
        <f>IF($J20="","",申請書!$AC24)</f>
        <v/>
      </c>
      <c r="M20" s="4" t="str">
        <f>IF($J20="","",申請書!$AG24)</f>
        <v/>
      </c>
    </row>
    <row r="21" spans="1:14" x14ac:dyDescent="0.2">
      <c r="A21" s="44" t="str">
        <f>IF(申請書!$I25=0,"",申請書!$I25)</f>
        <v xml:space="preserve"> </v>
      </c>
      <c r="B21" s="42" t="str">
        <f>IF(申請書!$M25=0,"",申請書!$M25)</f>
        <v/>
      </c>
      <c r="C21" s="3" t="str">
        <f>IF(申請書!$I25=0,"",IF(申請書!$R25="○",申請書!$R22,""))</f>
        <v/>
      </c>
      <c r="D21" s="3" t="str">
        <f>IF(申請書!$I25=0,"",IF(申請書!$S25="○",申請書!$S22,""))</f>
        <v/>
      </c>
      <c r="E21" s="3" t="str">
        <f>IF(申請書!$I25=0,"",IF(申請書!$T25="○",申請書!$T22,""))</f>
        <v/>
      </c>
      <c r="F21" s="3" t="str">
        <f>IF(申請書!$I25=0,"",IF(申請書!$U25="○",申請書!$U22,""))</f>
        <v/>
      </c>
      <c r="G21" s="3" t="str">
        <f>IF(申請書!$I25=0,"",IF(申請書!$V25="○",申請書!$V22,""))</f>
        <v/>
      </c>
      <c r="H21" s="3" t="str">
        <f>IF(申請書!$I25=0,"",IF(申請書!$W25="○",申請書!$W22,""))</f>
        <v/>
      </c>
      <c r="I21" s="3" t="str">
        <f>IF(申請書!$I25=0,"",IF(申請書!$X25="○",申請書!$X22,""))</f>
        <v/>
      </c>
      <c r="J21" s="3" t="str">
        <f>C21&amp;D21&amp;E21&amp;F21&amp;G21&amp;H21&amp;I21</f>
        <v/>
      </c>
      <c r="K21" s="4" t="str">
        <f>IF($J21="","",申請書!$Y25)</f>
        <v/>
      </c>
      <c r="L21" s="4" t="str">
        <f>IF($J21="","",申請書!$AC25)</f>
        <v/>
      </c>
      <c r="M21" s="4" t="str">
        <f>IF($J21="","",申請書!$AG25)</f>
        <v/>
      </c>
    </row>
    <row r="22" spans="1:14" x14ac:dyDescent="0.2">
      <c r="A22" s="44" t="str">
        <f>IF(申請書!$I26=0,"",申請書!$I26)</f>
        <v xml:space="preserve"> </v>
      </c>
      <c r="B22" s="42" t="str">
        <f>IF(申請書!$M26=0,"",申請書!$M26)</f>
        <v/>
      </c>
      <c r="C22" s="3" t="str">
        <f>IF(申請書!$I26=0,"",IF(申請書!$R26="○",申請書!$R22,""))</f>
        <v/>
      </c>
      <c r="D22" s="3" t="str">
        <f>IF(申請書!$I26=0,"",IF(申請書!$S26="○",申請書!$S22,""))</f>
        <v/>
      </c>
      <c r="E22" s="3" t="str">
        <f>IF(申請書!$I26=0,"",IF(申請書!$T26="○",申請書!$T22,""))</f>
        <v/>
      </c>
      <c r="F22" s="3" t="str">
        <f>IF(申請書!$I26=0,"",IF(申請書!$U26="○",申請書!$U22,""))</f>
        <v/>
      </c>
      <c r="G22" s="3" t="str">
        <f>IF(申請書!$I26=0,"",IF(申請書!$V26="○",申請書!$V22,""))</f>
        <v/>
      </c>
      <c r="H22" s="3" t="str">
        <f>IF(申請書!$I26=0,"",IF(申請書!$W26="○",申請書!$W22,""))</f>
        <v/>
      </c>
      <c r="I22" s="3" t="str">
        <f>IF(申請書!$I26=0,"",IF(申請書!$X26="○",申請書!$X22,""))</f>
        <v/>
      </c>
      <c r="J22" s="3" t="str">
        <f>C22&amp;D22&amp;E22&amp;F22&amp;G22&amp;H22&amp;I22</f>
        <v/>
      </c>
      <c r="K22" s="4" t="str">
        <f>IF($J22="","",申請書!$Y26)</f>
        <v/>
      </c>
      <c r="L22" s="4" t="str">
        <f>IF($J22="","",申請書!$AC26)</f>
        <v/>
      </c>
      <c r="M22" s="4" t="str">
        <f>IF($J22="","",申請書!$AG26)</f>
        <v/>
      </c>
    </row>
    <row r="23" spans="1:14" x14ac:dyDescent="0.2">
      <c r="A23" s="45" t="str">
        <f>IF(申請書!$I27=0,"",申請書!$I27)</f>
        <v xml:space="preserve"> </v>
      </c>
      <c r="B23" s="41" t="str">
        <f>IF(申請書!$M27=0,"",申請書!$M27)</f>
        <v/>
      </c>
      <c r="C23" s="43" t="str">
        <f>IF(申請書!$I27=0,"",IF(申請書!$R27="○",申請書!$R22,""))</f>
        <v/>
      </c>
      <c r="D23" s="43" t="str">
        <f>IF(申請書!$I27=0,"",IF(申請書!$S27="○",申請書!$S22,""))</f>
        <v/>
      </c>
      <c r="E23" s="43" t="str">
        <f>IF(申請書!$I27=0,"",IF(申請書!$T27="○",申請書!$T22,""))</f>
        <v/>
      </c>
      <c r="F23" s="43" t="str">
        <f>IF(申請書!$I27=0,"",IF(申請書!$U27="○",申請書!$U22,""))</f>
        <v/>
      </c>
      <c r="G23" s="43" t="str">
        <f>IF(申請書!$I27=0,"",IF(申請書!$V27="○",申請書!$V22,""))</f>
        <v/>
      </c>
      <c r="H23" s="43" t="str">
        <f>IF(申請書!$I27=0,"",IF(申請書!$W27="○",申請書!$W22,""))</f>
        <v/>
      </c>
      <c r="I23" s="43" t="str">
        <f>IF(申請書!$I27=0,"",IF(申請書!$X27="○",申請書!$X22,""))</f>
        <v/>
      </c>
      <c r="J23" s="43" t="str">
        <f>C23&amp;D23&amp;E23&amp;F23&amp;G23&amp;H23&amp;I23</f>
        <v/>
      </c>
      <c r="K23" s="46" t="str">
        <f>IF($J23="","",申請書!$Y27)</f>
        <v/>
      </c>
      <c r="L23" s="46" t="str">
        <f>IF($J23="","",申請書!$AC27)</f>
        <v/>
      </c>
      <c r="M23" s="46" t="str">
        <f>IF($J23="","",申請書!$AG27)</f>
        <v/>
      </c>
    </row>
    <row r="26" spans="1:14" x14ac:dyDescent="0.2">
      <c r="A26" t="s">
        <v>411</v>
      </c>
    </row>
    <row r="27" spans="1:14" x14ac:dyDescent="0.2">
      <c r="A27" s="102" t="s">
        <v>35</v>
      </c>
      <c r="B27" s="102" t="s">
        <v>209</v>
      </c>
      <c r="C27" s="102" t="s">
        <v>210</v>
      </c>
      <c r="D27" s="102" t="s">
        <v>29</v>
      </c>
      <c r="E27" s="103" t="s">
        <v>212</v>
      </c>
      <c r="F27" s="102" t="s">
        <v>211</v>
      </c>
      <c r="G27" s="103" t="s">
        <v>14</v>
      </c>
      <c r="H27" s="102" t="s">
        <v>137</v>
      </c>
      <c r="I27" s="103" t="s">
        <v>449</v>
      </c>
      <c r="J27" s="102" t="s">
        <v>450</v>
      </c>
      <c r="K27" s="103" t="s">
        <v>397</v>
      </c>
      <c r="L27" s="102" t="s">
        <v>138</v>
      </c>
      <c r="M27" s="116" t="s">
        <v>213</v>
      </c>
      <c r="N27" s="117" t="s">
        <v>314</v>
      </c>
    </row>
    <row r="28" spans="1:14" x14ac:dyDescent="0.2">
      <c r="A28" s="92" t="str">
        <f>IF(OR(申請書!$G30="再雇用",申請書!$G30=" "),"",申請書!$G$15)</f>
        <v/>
      </c>
      <c r="B28" s="93" t="str">
        <f>IF(OR($D28="再雇用",$D28=""),"",IF(申請書!$K$18&lt;&gt;"",申請書!$K$18,申請書!$K$19))</f>
        <v/>
      </c>
      <c r="C28" s="93" t="str">
        <f>IF(OR($D28="再雇用",$D28=""),"",IF(申請書!$Y$18&lt;&gt;"",申請書!$Y$18,申請書!$Y$19))</f>
        <v/>
      </c>
      <c r="D28" s="115" t="str">
        <f>IF(申請書!$G30="新規","新規","")</f>
        <v/>
      </c>
      <c r="E28" s="92" t="str">
        <f>IF(OR($D28="再雇用",$D28=""),"",申請書!$L30)</f>
        <v/>
      </c>
      <c r="F28" s="92" t="str">
        <f>IF(OR($D28="新規",$D28=""),"",申請書!$R30)</f>
        <v/>
      </c>
      <c r="G28" s="120" t="str">
        <f>IF(OR($D28="再雇用",$D28=""),"",申請書!$AA31)</f>
        <v/>
      </c>
      <c r="H28" s="120" t="str">
        <f>IF(OR($D28="再雇用",$D28=""),"",申請書!$AF31)</f>
        <v/>
      </c>
      <c r="I28" s="120" t="str">
        <f>IF(OR($D28="再雇用",$D28=""),"",申請書!$AA30)</f>
        <v/>
      </c>
      <c r="J28" s="120" t="str">
        <f>IF(OR($D28="再雇用",$D28=""),"",申請書!$AF30)</f>
        <v/>
      </c>
      <c r="K28" s="92" t="str">
        <f>IF(OR($D28="再雇用",$D28=""),"",IF(申請書!$U30="男",1,2))</f>
        <v/>
      </c>
      <c r="L28" s="118" t="str">
        <f>IF(OR($D28="再雇用",$D28=""),"",申請書!$W30)</f>
        <v/>
      </c>
      <c r="M28" s="100" t="str">
        <f>IF(OR($D28="再雇用",$D28=""),"",VLOOKUP($A28,【人事・総務管理用】各マスタ※変更しないでください!$A:$B,2,FALSE))</f>
        <v/>
      </c>
      <c r="N28" s="101" t="str">
        <f t="shared" ref="N28:N37" si="15">IF($E28="一般","M131",IF($E28="院生","M132",IF($E28="学生","M133","")))</f>
        <v/>
      </c>
    </row>
    <row r="29" spans="1:14" x14ac:dyDescent="0.2">
      <c r="A29" s="92" t="str">
        <f>IF(OR(申請書!$G32="再雇用",申請書!$G32=" "),"",申請書!$G$15)</f>
        <v/>
      </c>
      <c r="B29" s="93" t="str">
        <f>IF(OR($D29="再雇用",$D29=""),"",IF(申請書!$K$18&lt;&gt;"",申請書!$K$18,申請書!$K$19))</f>
        <v/>
      </c>
      <c r="C29" s="93" t="str">
        <f>IF(OR($D29="再雇用",$D29=""),"",IF(申請書!$Y$18&lt;&gt;"",申請書!$Y$18,申請書!$Y$19))</f>
        <v/>
      </c>
      <c r="D29" s="115" t="str">
        <f>IF(申請書!$G32="新規","新規","")</f>
        <v/>
      </c>
      <c r="E29" s="92" t="str">
        <f>IF(OR($D29="再雇用",$D29=""),"",申請書!$L32)</f>
        <v/>
      </c>
      <c r="F29" s="92" t="str">
        <f>IF(OR($D29="新規",$D29=""),"",申請書!$R32)</f>
        <v/>
      </c>
      <c r="G29" s="120" t="str">
        <f>IF(OR($D29="再雇用",$D29=""),"",申請書!$AA33)</f>
        <v/>
      </c>
      <c r="H29" s="120" t="str">
        <f>IF(OR($D29="再雇用",$D29=""),"",申請書!$AF33)</f>
        <v/>
      </c>
      <c r="I29" s="120" t="str">
        <f>IF(OR($D29="再雇用",$D29=""),"",申請書!$AA32)</f>
        <v/>
      </c>
      <c r="J29" s="120" t="str">
        <f>IF(OR($D29="再雇用",$D29=""),"",申請書!$AF32)</f>
        <v/>
      </c>
      <c r="K29" s="92" t="str">
        <f>IF(OR($D29="再雇用",$D29=""),"",IF(申請書!$U32="男",1,2))</f>
        <v/>
      </c>
      <c r="L29" s="119" t="str">
        <f>IF(OR($D29="再雇用",$D29=""),"",申請書!$W32)</f>
        <v/>
      </c>
      <c r="M29" s="100" t="str">
        <f>IF(OR($D29="再雇用",$D29=""),"",VLOOKUP($A29,【人事・総務管理用】各マスタ※変更しないでください!$A:$B,2,FALSE))</f>
        <v/>
      </c>
      <c r="N29" s="101" t="str">
        <f t="shared" si="15"/>
        <v/>
      </c>
    </row>
    <row r="30" spans="1:14" x14ac:dyDescent="0.2">
      <c r="A30" s="92" t="str">
        <f>IF(OR(申請書!$G34="再雇用",申請書!$G34=" "),"",申請書!$G$15)</f>
        <v/>
      </c>
      <c r="B30" s="93" t="str">
        <f>IF(OR($D30="再雇用",$D30=""),"",IF(申請書!$K$18&lt;&gt;"",申請書!$K$18,申請書!$K$19))</f>
        <v/>
      </c>
      <c r="C30" s="93" t="str">
        <f>IF(OR($D30="再雇用",$D30=""),"",IF(申請書!$Y$18&lt;&gt;"",申請書!$Y$18,申請書!$Y$19))</f>
        <v/>
      </c>
      <c r="D30" s="115" t="str">
        <f>IF(申請書!$G34="新規","新規","")</f>
        <v/>
      </c>
      <c r="E30" s="92" t="str">
        <f>IF(OR($D30="再雇用",$D30=""),"",申請書!$L34)</f>
        <v/>
      </c>
      <c r="F30" s="92" t="str">
        <f>IF(OR($D30="新規",$D30=""),"",申請書!$R34)</f>
        <v/>
      </c>
      <c r="G30" s="120" t="str">
        <f>IF(OR($D30="再雇用",$D30=""),"",申請書!$AA35)</f>
        <v/>
      </c>
      <c r="H30" s="120" t="str">
        <f>IF(OR($D30="再雇用",$D30=""),"",申請書!$AF35)</f>
        <v/>
      </c>
      <c r="I30" s="120" t="str">
        <f>IF(OR($D30="再雇用",$D30=""),"",申請書!$AA34)</f>
        <v/>
      </c>
      <c r="J30" s="120" t="str">
        <f>IF(OR($D30="再雇用",$D30=""),"",申請書!$AF34)</f>
        <v/>
      </c>
      <c r="K30" s="92" t="str">
        <f>IF(OR($D30="再雇用",$D30=""),"",IF(申請書!$U34="男",1,2))</f>
        <v/>
      </c>
      <c r="L30" s="118" t="str">
        <f>IF(OR($D30="再雇用",$D30=""),"",申請書!$W34)</f>
        <v/>
      </c>
      <c r="M30" s="100" t="str">
        <f>IF(OR($D30="再雇用",$D30=""),"",VLOOKUP($A30,【人事・総務管理用】各マスタ※変更しないでください!$A:$B,2,FALSE))</f>
        <v/>
      </c>
      <c r="N30" s="101" t="str">
        <f t="shared" si="15"/>
        <v/>
      </c>
    </row>
    <row r="31" spans="1:14" x14ac:dyDescent="0.2">
      <c r="A31" s="92" t="str">
        <f>IF(OR(申請書!$G36="再雇用",申請書!$G36=" "),"",申請書!$G$15)</f>
        <v/>
      </c>
      <c r="B31" s="93" t="str">
        <f>IF(OR($D31="再雇用",$D31=""),"",IF(申請書!$K$18&lt;&gt;"",申請書!$K$18,申請書!$K$19))</f>
        <v/>
      </c>
      <c r="C31" s="93" t="str">
        <f>IF(OR($D31="再雇用",$D31=""),"",IF(申請書!$Y$18&lt;&gt;"",申請書!$Y$18,申請書!$Y$19))</f>
        <v/>
      </c>
      <c r="D31" s="115" t="str">
        <f>IF(申請書!$G36="新規","新規","")</f>
        <v/>
      </c>
      <c r="E31" s="92" t="str">
        <f>IF(OR($D31="再雇用",$D31=""),"",申請書!$L36)</f>
        <v/>
      </c>
      <c r="F31" s="92" t="str">
        <f>IF(OR($D31="新規",$D31=""),"",申請書!$R36)</f>
        <v/>
      </c>
      <c r="G31" s="120" t="str">
        <f>IF(OR($D31="再雇用",$D31=""),"",申請書!$AA37)</f>
        <v/>
      </c>
      <c r="H31" s="120" t="str">
        <f>IF(OR($D31="再雇用",$D31=""),"",申請書!$AF37)</f>
        <v/>
      </c>
      <c r="I31" s="120" t="str">
        <f>IF(OR($D31="再雇用",$D31=""),"",申請書!$AA36)</f>
        <v/>
      </c>
      <c r="J31" s="120" t="str">
        <f>IF(OR($D31="再雇用",$D31=""),"",申請書!$AF36)</f>
        <v/>
      </c>
      <c r="K31" s="92" t="str">
        <f>IF(OR($D31="再雇用",$D31=""),"",IF(申請書!$U36="男",1,2))</f>
        <v/>
      </c>
      <c r="L31" s="118" t="str">
        <f>IF(OR($D31="再雇用",$D31=""),"",申請書!$W36)</f>
        <v/>
      </c>
      <c r="M31" s="100" t="str">
        <f>IF(OR($D31="再雇用",$D31=""),"",VLOOKUP($A31,【人事・総務管理用】各マスタ※変更しないでください!$A:$B,2,FALSE))</f>
        <v/>
      </c>
      <c r="N31" s="101" t="str">
        <f t="shared" si="15"/>
        <v/>
      </c>
    </row>
    <row r="32" spans="1:14" x14ac:dyDescent="0.2">
      <c r="A32" s="92" t="str">
        <f>IF(OR(申請書!$G38="再雇用",申請書!$G38=" "),"",申請書!$G$15)</f>
        <v/>
      </c>
      <c r="B32" s="93" t="str">
        <f>IF(OR($D32="再雇用",$D32=""),"",IF(申請書!$K$18&lt;&gt;"",申請書!$K$18,申請書!$K$19))</f>
        <v/>
      </c>
      <c r="C32" s="93" t="str">
        <f>IF(OR($D32="再雇用",$D32=""),"",IF(申請書!$Y$18&lt;&gt;"",申請書!$Y$18,申請書!$Y$19))</f>
        <v/>
      </c>
      <c r="D32" s="115" t="str">
        <f>IF(申請書!$G38="新規","新規","")</f>
        <v/>
      </c>
      <c r="E32" s="92" t="str">
        <f>IF(OR($D32="再雇用",$D32=""),"",申請書!$L38)</f>
        <v/>
      </c>
      <c r="F32" s="92" t="str">
        <f>IF(OR($D32="新規",$D32=""),"",申請書!$R38)</f>
        <v/>
      </c>
      <c r="G32" s="120" t="str">
        <f>IF(OR($D32="再雇用",$D32=""),"",申請書!$AA39)</f>
        <v/>
      </c>
      <c r="H32" s="120" t="str">
        <f>IF(OR($D32="再雇用",$D32=""),"",申請書!$AF39)</f>
        <v/>
      </c>
      <c r="I32" s="120" t="str">
        <f>IF(OR($D32="再雇用",$D32=""),"",申請書!$AA38)</f>
        <v/>
      </c>
      <c r="J32" s="120" t="str">
        <f>IF(OR($D32="再雇用",$D32=""),"",申請書!$AF38)</f>
        <v/>
      </c>
      <c r="K32" s="92" t="str">
        <f>IF(OR($D32="再雇用",$D32=""),"",IF(申請書!$U38="男",1,2))</f>
        <v/>
      </c>
      <c r="L32" s="118" t="str">
        <f>IF(OR($D32="再雇用",$D32=""),"",申請書!$W38)</f>
        <v/>
      </c>
      <c r="M32" s="100" t="str">
        <f>IF(OR($D32="再雇用",$D32=""),"",VLOOKUP($A32,【人事・総務管理用】各マスタ※変更しないでください!$A:$B,2,FALSE))</f>
        <v/>
      </c>
      <c r="N32" s="101" t="str">
        <f t="shared" si="15"/>
        <v/>
      </c>
    </row>
    <row r="33" spans="1:14" x14ac:dyDescent="0.2">
      <c r="A33" s="92" t="str">
        <f>IF(OR(申請書!$G40="再雇用",申請書!$G40=" "),"",申請書!$G$15)</f>
        <v/>
      </c>
      <c r="B33" s="93" t="str">
        <f>IF(OR($D33="再雇用",$D33=""),"",IF(申請書!$K$18&lt;&gt;"",申請書!$K$18,申請書!$K$19))</f>
        <v/>
      </c>
      <c r="C33" s="93" t="str">
        <f>IF(OR($D33="再雇用",$D33=""),"",IF(申請書!$Y$18&lt;&gt;"",申請書!$Y$18,申請書!$Y$19))</f>
        <v/>
      </c>
      <c r="D33" s="115" t="str">
        <f>IF(申請書!$G40="新規","新規","")</f>
        <v/>
      </c>
      <c r="E33" s="92" t="str">
        <f>IF(OR($D33="再雇用",$D33=""),"",申請書!$L40)</f>
        <v/>
      </c>
      <c r="F33" s="92" t="str">
        <f>IF(OR($D33="新規",$D33=""),"",申請書!$R40)</f>
        <v/>
      </c>
      <c r="G33" s="120" t="str">
        <f>IF(OR($D33="再雇用",$D33=""),"",申請書!$AA41)</f>
        <v/>
      </c>
      <c r="H33" s="120" t="str">
        <f>IF(OR($D33="再雇用",$D33=""),"",申請書!$AF41)</f>
        <v/>
      </c>
      <c r="I33" s="120" t="str">
        <f>IF(OR($D33="再雇用",$D33=""),"",申請書!$AA40)</f>
        <v/>
      </c>
      <c r="J33" s="120" t="str">
        <f>IF(OR($D33="再雇用",$D33=""),"",申請書!$AF40)</f>
        <v/>
      </c>
      <c r="K33" s="92" t="str">
        <f>IF(OR($D33="再雇用",$D33=""),"",IF(申請書!$U40="男",1,2))</f>
        <v/>
      </c>
      <c r="L33" s="118" t="str">
        <f>IF(OR($D33="再雇用",$D33=""),"",申請書!$W40)</f>
        <v/>
      </c>
      <c r="M33" s="100" t="str">
        <f>IF(OR($D33="再雇用",$D33=""),"",VLOOKUP($A33,【人事・総務管理用】各マスタ※変更しないでください!$A:$B,2,FALSE))</f>
        <v/>
      </c>
      <c r="N33" s="101" t="str">
        <f t="shared" si="15"/>
        <v/>
      </c>
    </row>
    <row r="34" spans="1:14" x14ac:dyDescent="0.2">
      <c r="A34" s="92" t="str">
        <f>IF(OR(申請書!$G42="再雇用",申請書!$G42=" "),"",申請書!$G$15)</f>
        <v/>
      </c>
      <c r="B34" s="93" t="str">
        <f>IF(OR($D34="再雇用",$D34=""),"",IF(申請書!$K$18&lt;&gt;"",申請書!$K$18,申請書!$K$19))</f>
        <v/>
      </c>
      <c r="C34" s="93" t="str">
        <f>IF(OR($D34="再雇用",$D34=""),"",IF(申請書!$Y$18&lt;&gt;"",申請書!$Y$18,申請書!$Y$19))</f>
        <v/>
      </c>
      <c r="D34" s="115" t="str">
        <f>IF(申請書!$G42="新規","新規","")</f>
        <v/>
      </c>
      <c r="E34" s="92" t="str">
        <f>IF(OR($D34="再雇用",$D34=""),"",申請書!$L42)</f>
        <v/>
      </c>
      <c r="F34" s="92" t="str">
        <f>IF(OR($D34="新規",$D34=""),"",申請書!$R42)</f>
        <v/>
      </c>
      <c r="G34" s="120" t="str">
        <f>IF(OR($D34="再雇用",$D34=""),"",申請書!$AA43)</f>
        <v/>
      </c>
      <c r="H34" s="120" t="str">
        <f>IF(OR($D34="再雇用",$D34=""),"",申請書!$AF43)</f>
        <v/>
      </c>
      <c r="I34" s="120" t="str">
        <f>IF(OR($D34="再雇用",$D34=""),"",申請書!$AA42)</f>
        <v/>
      </c>
      <c r="J34" s="120" t="str">
        <f>IF(OR($D34="再雇用",$D34=""),"",申請書!$AF42)</f>
        <v/>
      </c>
      <c r="K34" s="92" t="str">
        <f>IF(OR($D34="再雇用",$D34=""),"",IF(申請書!$U42="男",1,2))</f>
        <v/>
      </c>
      <c r="L34" s="118" t="str">
        <f>IF(OR($D34="再雇用",$D34=""),"",申請書!$W42)</f>
        <v/>
      </c>
      <c r="M34" s="100" t="str">
        <f>IF(OR($D34="再雇用",$D34=""),"",VLOOKUP($A34,【人事・総務管理用】各マスタ※変更しないでください!$A:$B,2,FALSE))</f>
        <v/>
      </c>
      <c r="N34" s="101" t="str">
        <f t="shared" si="15"/>
        <v/>
      </c>
    </row>
    <row r="35" spans="1:14" x14ac:dyDescent="0.2">
      <c r="A35" s="92" t="str">
        <f>IF(OR(申請書!$G44="再雇用",申請書!$G44=" "),"",申請書!$G$15)</f>
        <v/>
      </c>
      <c r="B35" s="93" t="str">
        <f>IF(OR($D35="再雇用",$D35=""),"",IF(申請書!$K$18&lt;&gt;"",申請書!$K$18,申請書!$K$19))</f>
        <v/>
      </c>
      <c r="C35" s="93" t="str">
        <f>IF(OR($D35="再雇用",$D35=""),"",IF(申請書!$Y$18&lt;&gt;"",申請書!$Y$18,申請書!$Y$19))</f>
        <v/>
      </c>
      <c r="D35" s="115" t="str">
        <f>IF(申請書!$G44="新規","新規","")</f>
        <v/>
      </c>
      <c r="E35" s="92" t="str">
        <f>IF(OR($D35="再雇用",$D35=""),"",申請書!$L44)</f>
        <v/>
      </c>
      <c r="F35" s="92" t="str">
        <f>IF(OR($D35="新規",$D35=""),"",申請書!$R44)</f>
        <v/>
      </c>
      <c r="G35" s="120" t="str">
        <f>IF(OR($D35="再雇用",$D35=""),"",申請書!$AA45)</f>
        <v/>
      </c>
      <c r="H35" s="120" t="str">
        <f>IF(OR($D35="再雇用",$D35=""),"",申請書!$AF45)</f>
        <v/>
      </c>
      <c r="I35" s="120" t="str">
        <f>IF(OR($D35="再雇用",$D35=""),"",申請書!$AA44)</f>
        <v/>
      </c>
      <c r="J35" s="120" t="str">
        <f>IF(OR($D35="再雇用",$D35=""),"",申請書!$AF44)</f>
        <v/>
      </c>
      <c r="K35" s="92" t="str">
        <f>IF(OR($D35="再雇用",$D35=""),"",IF(申請書!$U44="男",1,2))</f>
        <v/>
      </c>
      <c r="L35" s="118" t="str">
        <f>IF(OR($D35="再雇用",$D35=""),"",申請書!$W44)</f>
        <v/>
      </c>
      <c r="M35" s="100" t="str">
        <f>IF(OR($D35="再雇用",$D35=""),"",VLOOKUP($A35,【人事・総務管理用】各マスタ※変更しないでください!$A:$B,2,FALSE))</f>
        <v/>
      </c>
      <c r="N35" s="101" t="str">
        <f t="shared" si="15"/>
        <v/>
      </c>
    </row>
    <row r="36" spans="1:14" x14ac:dyDescent="0.2">
      <c r="A36" s="92" t="str">
        <f>IF(OR(申請書!$G46="再雇用",申請書!$G46=" "),"",申請書!$G$15)</f>
        <v/>
      </c>
      <c r="B36" s="93" t="str">
        <f>IF(OR($D36="再雇用",$D36=""),"",IF(申請書!$K$18&lt;&gt;"",申請書!$K$18,申請書!$K$19))</f>
        <v/>
      </c>
      <c r="C36" s="93" t="str">
        <f>IF(OR($D36="再雇用",$D36=""),"",IF(申請書!$Y$18&lt;&gt;"",申請書!$Y$18,申請書!$Y$19))</f>
        <v/>
      </c>
      <c r="D36" s="115" t="str">
        <f>IF(申請書!$G46="新規","新規","")</f>
        <v/>
      </c>
      <c r="E36" s="92" t="str">
        <f>IF(OR($D36="再雇用",$D36=""),"",申請書!$L46)</f>
        <v/>
      </c>
      <c r="F36" s="92" t="str">
        <f>IF(OR($D36="新規",$D36=""),"",申請書!$R46)</f>
        <v/>
      </c>
      <c r="G36" s="120" t="str">
        <f>IF(OR($D36="再雇用",$D36=""),"",申請書!$AA47)</f>
        <v/>
      </c>
      <c r="H36" s="120" t="str">
        <f>IF(OR($D36="再雇用",$D36=""),"",申請書!$AF47)</f>
        <v/>
      </c>
      <c r="I36" s="120" t="str">
        <f>IF(OR($D36="再雇用",$D36=""),"",申請書!$AA46)</f>
        <v/>
      </c>
      <c r="J36" s="120" t="str">
        <f>IF(OR($D36="再雇用",$D36=""),"",申請書!$AF46)</f>
        <v/>
      </c>
      <c r="K36" s="92" t="str">
        <f>IF(OR($D36="再雇用",$D36=""),"",IF(申請書!$U46="男",1,2))</f>
        <v/>
      </c>
      <c r="L36" s="118" t="str">
        <f>IF(OR($D36="再雇用",$D36=""),"",申請書!$W46)</f>
        <v/>
      </c>
      <c r="M36" s="100" t="str">
        <f>IF(OR($D36="再雇用",$D36=""),"",VLOOKUP($A36,【人事・総務管理用】各マスタ※変更しないでください!$A:$B,2,FALSE))</f>
        <v/>
      </c>
      <c r="N36" s="101" t="str">
        <f t="shared" si="15"/>
        <v/>
      </c>
    </row>
    <row r="37" spans="1:14" x14ac:dyDescent="0.2">
      <c r="A37" s="92" t="str">
        <f>IF(OR(申請書!$G48="再雇用",申請書!$G48=" "),"",申請書!$G$15)</f>
        <v/>
      </c>
      <c r="B37" s="93" t="str">
        <f>IF(OR($D37="再雇用",$D37=""),"",IF(申請書!$K$18&lt;&gt;"",申請書!$K$18,申請書!$K$19))</f>
        <v/>
      </c>
      <c r="C37" s="93" t="str">
        <f>IF(OR($D37="再雇用",$D37=""),"",IF(申請書!$Y$18&lt;&gt;"",申請書!$Y$18,申請書!$Y$19))</f>
        <v/>
      </c>
      <c r="D37" s="115" t="str">
        <f>IF(申請書!$G48="新規","新規","")</f>
        <v/>
      </c>
      <c r="E37" s="92" t="str">
        <f>IF(OR($D37="再雇用",$D37=""),"",申請書!$L48)</f>
        <v/>
      </c>
      <c r="F37" s="92" t="str">
        <f>IF(OR($D37="新規",$D37=""),"",申請書!$R48)</f>
        <v/>
      </c>
      <c r="G37" s="120" t="str">
        <f>IF(OR($D37="再雇用",$D37=""),"",申請書!$AA49)</f>
        <v/>
      </c>
      <c r="H37" s="120" t="str">
        <f>IF(OR($D37="再雇用",$D37=""),"",申請書!$AF49)</f>
        <v/>
      </c>
      <c r="I37" s="120" t="str">
        <f>IF(OR($D37="再雇用",$D37=""),"",申請書!$AA48)</f>
        <v/>
      </c>
      <c r="J37" s="120" t="str">
        <f>IF(OR($D37="再雇用",$D37=""),"",申請書!$AF48)</f>
        <v/>
      </c>
      <c r="K37" s="92" t="str">
        <f>IF(OR($D37="再雇用",$D37=""),"",IF(申請書!$U48="男",1,2))</f>
        <v/>
      </c>
      <c r="L37" s="118" t="str">
        <f>IF(OR($D37="再雇用",$D37=""),"",申請書!$W48)</f>
        <v/>
      </c>
      <c r="M37" s="100" t="str">
        <f>IF(OR($D37="再雇用",$D37=""),"",VLOOKUP($A37,【人事・総務管理用】各マスタ※変更しないでください!$A:$B,2,FALSE))</f>
        <v/>
      </c>
      <c r="N37" s="101" t="str">
        <f t="shared" si="15"/>
        <v/>
      </c>
    </row>
    <row r="40" spans="1:14" x14ac:dyDescent="0.2">
      <c r="A40" t="s">
        <v>412</v>
      </c>
    </row>
    <row r="41" spans="1:14" x14ac:dyDescent="0.2">
      <c r="A41" s="102" t="s">
        <v>35</v>
      </c>
      <c r="B41" s="102" t="s">
        <v>209</v>
      </c>
      <c r="C41" s="102" t="s">
        <v>210</v>
      </c>
      <c r="D41" s="102" t="s">
        <v>29</v>
      </c>
      <c r="E41" s="103" t="s">
        <v>212</v>
      </c>
      <c r="F41" s="102" t="s">
        <v>211</v>
      </c>
      <c r="G41" s="103" t="s">
        <v>14</v>
      </c>
      <c r="H41" s="102" t="s">
        <v>137</v>
      </c>
      <c r="I41" s="102" t="s">
        <v>138</v>
      </c>
      <c r="J41" s="116" t="s">
        <v>213</v>
      </c>
      <c r="K41" s="117" t="s">
        <v>314</v>
      </c>
      <c r="L41" s="121"/>
      <c r="M41" s="125"/>
      <c r="N41" s="126"/>
    </row>
    <row r="42" spans="1:14" x14ac:dyDescent="0.2">
      <c r="A42" s="92" t="str">
        <f>IF(OR(申請書!$G30="新規",申請書!$G30=" "),"",申請書!$G$15)</f>
        <v/>
      </c>
      <c r="B42" s="93" t="str">
        <f>IF(OR($D42="新規",$D42=""),"",IF(申請書!$K$18&lt;&gt;"",申請書!$K$18,申請書!$K$19))</f>
        <v/>
      </c>
      <c r="C42" s="93" t="str">
        <f>IF(OR($D42="新規",$D42=""),"",IF(申請書!$Y$18&lt;&gt;"",申請書!$Y$18,申請書!$Y$19))</f>
        <v/>
      </c>
      <c r="D42" s="115" t="str">
        <f>IF(申請書!$G30="再雇用","再雇用","")</f>
        <v/>
      </c>
      <c r="E42" s="92" t="str">
        <f>IF(OR($D42="新規",$D42=""),"",申請書!$L30)</f>
        <v/>
      </c>
      <c r="F42" s="92" t="str">
        <f>IF(OR($D42="新規",$D42=""),"",申請書!$R30)</f>
        <v/>
      </c>
      <c r="G42" s="93" t="str">
        <f>IF(OR($D42="新規",$D42=""),"",申請書!$AA31)</f>
        <v/>
      </c>
      <c r="H42" s="93" t="str">
        <f>IF(OR($D42="新規",$D42=""),"",申請書!$AF31)</f>
        <v/>
      </c>
      <c r="I42" s="123" t="str">
        <f>IF(OR($D42="新規",$D42=""),"",申請書!$W30)</f>
        <v/>
      </c>
      <c r="J42" s="123" t="str">
        <f>IF(OR($D42="新規",$D42=""),"",VLOOKUP($A42,【人事・総務管理用】各マスタ※変更しないでください!$A:$B,2,FALSE))</f>
        <v/>
      </c>
      <c r="K42" s="100" t="str">
        <f t="shared" ref="K42:K51" si="16">IF($E42="一般","M131",IF($E42="院生","M132",IF($E42="学生","M133","")))</f>
        <v/>
      </c>
      <c r="L42" s="127"/>
      <c r="M42" s="122"/>
      <c r="N42" s="124"/>
    </row>
    <row r="43" spans="1:14" x14ac:dyDescent="0.2">
      <c r="A43" s="92" t="str">
        <f>IF(OR(申請書!$G32="新規",申請書!$G32=" "),"",申請書!$G$15)</f>
        <v/>
      </c>
      <c r="B43" s="93" t="str">
        <f>IF(OR($D43="新規",$D43=""),"",IF(申請書!$K$18&lt;&gt;"",申請書!$K$18,申請書!$K$19))</f>
        <v/>
      </c>
      <c r="C43" s="93" t="str">
        <f>IF(OR($D43="新規",$D43=""),"",IF(申請書!$Y$18&lt;&gt;"",申請書!$Y$18,申請書!$Y$19))</f>
        <v/>
      </c>
      <c r="D43" s="115" t="str">
        <f>IF(申請書!$G32="再雇用","再雇用","")</f>
        <v/>
      </c>
      <c r="E43" s="92" t="str">
        <f>IF(OR($D43="新規",$D43=""),"",申請書!$L32)</f>
        <v/>
      </c>
      <c r="F43" s="92" t="str">
        <f>IF(OR($D43="新規",$D43=""),"",申請書!$R32)</f>
        <v/>
      </c>
      <c r="G43" s="93" t="str">
        <f>IF(OR($D43="新規",$D43=""),"",申請書!$AA33)</f>
        <v/>
      </c>
      <c r="H43" s="93" t="str">
        <f>IF(OR($D43="新規",$D43=""),"",申請書!$AF33)</f>
        <v/>
      </c>
      <c r="I43" s="123" t="str">
        <f>IF(OR($D43="新規",$D43=""),"",申請書!$W32)</f>
        <v/>
      </c>
      <c r="J43" s="123" t="str">
        <f>IF(OR($D43="新規",$D43=""),"",VLOOKUP($A43,【人事・総務管理用】各マスタ※変更しないでください!$A:$B,2,FALSE))</f>
        <v/>
      </c>
      <c r="K43" s="100" t="str">
        <f t="shared" si="16"/>
        <v/>
      </c>
      <c r="L43" s="128"/>
      <c r="M43" s="122"/>
      <c r="N43" s="124"/>
    </row>
    <row r="44" spans="1:14" x14ac:dyDescent="0.2">
      <c r="A44" s="92" t="str">
        <f>IF(OR(申請書!$G34="新規",申請書!$G34=" "),"",申請書!$G$15)</f>
        <v/>
      </c>
      <c r="B44" s="93" t="str">
        <f>IF(OR($D44="新規",$D44=""),"",IF(申請書!$K$18&lt;&gt;"",申請書!$K$18,申請書!$K$19))</f>
        <v/>
      </c>
      <c r="C44" s="93" t="str">
        <f>IF(OR($D44="新規",$D44=""),"",IF(申請書!$Y$18&lt;&gt;"",申請書!$Y$18,申請書!$Y$19))</f>
        <v/>
      </c>
      <c r="D44" s="115" t="str">
        <f>IF(申請書!$G34="再雇用","再雇用","")</f>
        <v/>
      </c>
      <c r="E44" s="92" t="str">
        <f>IF(OR($D44="新規",$D44=""),"",申請書!$L34)</f>
        <v/>
      </c>
      <c r="F44" s="92" t="str">
        <f>IF(OR($D44="新規",$D44=""),"",申請書!$R34)</f>
        <v/>
      </c>
      <c r="G44" s="93" t="str">
        <f>IF(OR($D44="新規",$D44=""),"",申請書!$AA35)</f>
        <v/>
      </c>
      <c r="H44" s="93" t="str">
        <f>IF(OR($D44="新規",$D44=""),"",申請書!$AF35)</f>
        <v/>
      </c>
      <c r="I44" s="123" t="str">
        <f>IF(OR($D44="新規",$D44=""),"",申請書!$W34)</f>
        <v/>
      </c>
      <c r="J44" s="123" t="str">
        <f>IF(OR($D44="新規",$D44=""),"",VLOOKUP($A44,【人事・総務管理用】各マスタ※変更しないでください!$A:$B,2,FALSE))</f>
        <v/>
      </c>
      <c r="K44" s="100" t="str">
        <f t="shared" si="16"/>
        <v/>
      </c>
      <c r="L44" s="127"/>
      <c r="M44" s="122"/>
      <c r="N44" s="124"/>
    </row>
    <row r="45" spans="1:14" x14ac:dyDescent="0.2">
      <c r="A45" s="92" t="str">
        <f>IF(OR(申請書!$G36="新規",申請書!$G36=" "),"",申請書!$G$15)</f>
        <v/>
      </c>
      <c r="B45" s="93" t="str">
        <f>IF(OR($D45="新規",$D45=""),"",IF(申請書!$K$18&lt;&gt;"",申請書!$K$18,申請書!$K$19))</f>
        <v/>
      </c>
      <c r="C45" s="93" t="str">
        <f>IF(OR($D45="新規",$D45=""),"",IF(申請書!$Y$18&lt;&gt;"",申請書!$Y$18,申請書!$Y$19))</f>
        <v/>
      </c>
      <c r="D45" s="115" t="str">
        <f>IF(申請書!$G36="再雇用","再雇用","")</f>
        <v/>
      </c>
      <c r="E45" s="92" t="str">
        <f>IF(OR($D45="新規",$D45=""),"",申請書!$L36)</f>
        <v/>
      </c>
      <c r="F45" s="92" t="str">
        <f>IF(OR($D45="新規",$D45=""),"",申請書!$R36)</f>
        <v/>
      </c>
      <c r="G45" s="93" t="str">
        <f>IF(OR($D45="新規",$D45=""),"",申請書!$AA37)</f>
        <v/>
      </c>
      <c r="H45" s="93" t="str">
        <f>IF(OR($D45="新規",$D45=""),"",申請書!$AF37)</f>
        <v/>
      </c>
      <c r="I45" s="123" t="str">
        <f>IF(OR($D45="新規",$D45=""),"",申請書!$W36)</f>
        <v/>
      </c>
      <c r="J45" s="123" t="str">
        <f>IF(OR($D45="新規",$D45=""),"",VLOOKUP($A45,【人事・総務管理用】各マスタ※変更しないでください!$A:$B,2,FALSE))</f>
        <v/>
      </c>
      <c r="K45" s="100" t="str">
        <f t="shared" si="16"/>
        <v/>
      </c>
      <c r="L45" s="127"/>
      <c r="M45" s="122"/>
      <c r="N45" s="124"/>
    </row>
    <row r="46" spans="1:14" x14ac:dyDescent="0.2">
      <c r="A46" s="92" t="str">
        <f>IF(OR(申請書!$G38="新規",申請書!$G38=" "),"",申請書!$G$15)</f>
        <v/>
      </c>
      <c r="B46" s="93" t="str">
        <f>IF(OR($D46="新規",$D46=""),"",IF(申請書!$K$18&lt;&gt;"",申請書!$K$18,申請書!$K$19))</f>
        <v/>
      </c>
      <c r="C46" s="93" t="str">
        <f>IF(OR($D46="新規",$D46=""),"",IF(申請書!$Y$18&lt;&gt;"",申請書!$Y$18,申請書!$Y$19))</f>
        <v/>
      </c>
      <c r="D46" s="115" t="str">
        <f>IF(申請書!$G38="再雇用","再雇用","")</f>
        <v/>
      </c>
      <c r="E46" s="92" t="str">
        <f>IF(OR($D46="新規",$D46=""),"",申請書!$L38)</f>
        <v/>
      </c>
      <c r="F46" s="92" t="str">
        <f>IF(OR($D46="新規",$D46=""),"",申請書!$R38)</f>
        <v/>
      </c>
      <c r="G46" s="93" t="str">
        <f>IF(OR($D46="新規",$D46=""),"",申請書!$AA39)</f>
        <v/>
      </c>
      <c r="H46" s="93" t="str">
        <f>IF(OR($D46="新規",$D46=""),"",申請書!$AF39)</f>
        <v/>
      </c>
      <c r="I46" s="123" t="str">
        <f>IF(OR($D46="新規",$D46=""),"",申請書!$W38)</f>
        <v/>
      </c>
      <c r="J46" s="123" t="str">
        <f>IF(OR($D46="新規",$D46=""),"",VLOOKUP($A46,【人事・総務管理用】各マスタ※変更しないでください!$A:$B,2,FALSE))</f>
        <v/>
      </c>
      <c r="K46" s="100" t="str">
        <f t="shared" si="16"/>
        <v/>
      </c>
      <c r="L46" s="127"/>
      <c r="M46" s="122"/>
      <c r="N46" s="124"/>
    </row>
    <row r="47" spans="1:14" x14ac:dyDescent="0.2">
      <c r="A47" s="92" t="str">
        <f>IF(OR(申請書!$G40="新規",申請書!$G40=" "),"",申請書!$G$15)</f>
        <v/>
      </c>
      <c r="B47" s="93" t="str">
        <f>IF(OR($D47="新規",$D47=""),"",IF(申請書!$K$18&lt;&gt;"",申請書!$K$18,申請書!$K$19))</f>
        <v/>
      </c>
      <c r="C47" s="93" t="str">
        <f>IF(OR($D47="新規",$D47=""),"",IF(申請書!$Y$18&lt;&gt;"",申請書!$Y$18,申請書!$Y$19))</f>
        <v/>
      </c>
      <c r="D47" s="115" t="str">
        <f>IF(申請書!$G40="再雇用","再雇用","")</f>
        <v/>
      </c>
      <c r="E47" s="92" t="str">
        <f>IF(OR($D47="新規",$D47=""),"",申請書!$L40)</f>
        <v/>
      </c>
      <c r="F47" s="92" t="str">
        <f>IF(OR($D47="新規",$D47=""),"",申請書!$R40)</f>
        <v/>
      </c>
      <c r="G47" s="93" t="str">
        <f>IF(OR($D47="新規",$D47=""),"",申請書!$AA41)</f>
        <v/>
      </c>
      <c r="H47" s="93" t="str">
        <f>IF(OR($D47="新規",$D47=""),"",申請書!$AF41)</f>
        <v/>
      </c>
      <c r="I47" s="123" t="str">
        <f>IF(OR($D47="新規",$D47=""),"",申請書!$W40)</f>
        <v/>
      </c>
      <c r="J47" s="123" t="str">
        <f>IF(OR($D47="新規",$D47=""),"",VLOOKUP($A47,【人事・総務管理用】各マスタ※変更しないでください!$A:$B,2,FALSE))</f>
        <v/>
      </c>
      <c r="K47" s="100" t="str">
        <f t="shared" si="16"/>
        <v/>
      </c>
      <c r="L47" s="127"/>
      <c r="M47" s="122"/>
      <c r="N47" s="124"/>
    </row>
    <row r="48" spans="1:14" x14ac:dyDescent="0.2">
      <c r="A48" s="92" t="str">
        <f>IF(OR(申請書!$G42="新規",申請書!$G42=" "),"",申請書!$G$15)</f>
        <v/>
      </c>
      <c r="B48" s="93" t="str">
        <f>IF(OR($D48="新規",$D48=""),"",IF(申請書!$K$18&lt;&gt;"",申請書!$K$18,申請書!$K$19))</f>
        <v/>
      </c>
      <c r="C48" s="93" t="str">
        <f>IF(OR($D48="新規",$D48=""),"",IF(申請書!$Y$18&lt;&gt;"",申請書!$Y$18,申請書!$Y$19))</f>
        <v/>
      </c>
      <c r="D48" s="115" t="str">
        <f>IF(申請書!$G42="再雇用","再雇用","")</f>
        <v/>
      </c>
      <c r="E48" s="92" t="str">
        <f>IF(OR($D48="新規",$D48=""),"",申請書!$L42)</f>
        <v/>
      </c>
      <c r="F48" s="92" t="str">
        <f>IF(OR($D48="新規",$D48=""),"",申請書!$R42)</f>
        <v/>
      </c>
      <c r="G48" s="93" t="str">
        <f>IF(OR($D48="新規",$D48=""),"",申請書!$AA43)</f>
        <v/>
      </c>
      <c r="H48" s="93" t="str">
        <f>IF(OR($D48="新規",$D48=""),"",申請書!$AF43)</f>
        <v/>
      </c>
      <c r="I48" s="123" t="str">
        <f>IF(OR($D48="新規",$D48=""),"",申請書!$W42)</f>
        <v/>
      </c>
      <c r="J48" s="123" t="str">
        <f>IF(OR($D48="新規",$D48=""),"",VLOOKUP($A48,【人事・総務管理用】各マスタ※変更しないでください!$A:$B,2,FALSE))</f>
        <v/>
      </c>
      <c r="K48" s="100" t="str">
        <f t="shared" si="16"/>
        <v/>
      </c>
      <c r="L48" s="127"/>
      <c r="M48" s="122"/>
      <c r="N48" s="124"/>
    </row>
    <row r="49" spans="1:14" x14ac:dyDescent="0.2">
      <c r="A49" s="92" t="str">
        <f>IF(OR(申請書!$G44="新規",申請書!$G44=" "),"",申請書!$G$15)</f>
        <v/>
      </c>
      <c r="B49" s="93" t="str">
        <f>IF(OR($D49="新規",$D49=""),"",IF(申請書!$K$18&lt;&gt;"",申請書!$K$18,申請書!$K$19))</f>
        <v/>
      </c>
      <c r="C49" s="93" t="str">
        <f>IF(OR($D49="新規",$D49=""),"",IF(申請書!$Y$18&lt;&gt;"",申請書!$Y$18,申請書!$Y$19))</f>
        <v/>
      </c>
      <c r="D49" s="115" t="str">
        <f>IF(申請書!$G44="再雇用","再雇用","")</f>
        <v/>
      </c>
      <c r="E49" s="92" t="str">
        <f>IF(OR($D49="新規",$D49=""),"",申請書!$L44)</f>
        <v/>
      </c>
      <c r="F49" s="92" t="str">
        <f>IF(OR($D49="新規",$D49=""),"",申請書!$R44)</f>
        <v/>
      </c>
      <c r="G49" s="93" t="str">
        <f>IF(OR($D49="新規",$D49=""),"",申請書!$AA45)</f>
        <v/>
      </c>
      <c r="H49" s="93" t="str">
        <f>IF(OR($D49="新規",$D49=""),"",申請書!$AF45)</f>
        <v/>
      </c>
      <c r="I49" s="123" t="str">
        <f>IF(OR($D49="新規",$D49=""),"",申請書!$W44)</f>
        <v/>
      </c>
      <c r="J49" s="123" t="str">
        <f>IF(OR($D49="新規",$D49=""),"",VLOOKUP($A49,【人事・総務管理用】各マスタ※変更しないでください!$A:$B,2,FALSE))</f>
        <v/>
      </c>
      <c r="K49" s="100" t="str">
        <f t="shared" si="16"/>
        <v/>
      </c>
      <c r="L49" s="127"/>
      <c r="M49" s="122"/>
      <c r="N49" s="124"/>
    </row>
    <row r="50" spans="1:14" x14ac:dyDescent="0.2">
      <c r="A50" s="92" t="str">
        <f>IF(OR(申請書!$G46="新規",申請書!$G46=" "),"",申請書!$G$15)</f>
        <v/>
      </c>
      <c r="B50" s="93" t="str">
        <f>IF(OR($D50="新規",$D50=""),"",IF(申請書!$K$18&lt;&gt;"",申請書!$K$18,申請書!$K$19))</f>
        <v/>
      </c>
      <c r="C50" s="93" t="str">
        <f>IF(OR($D50="新規",$D50=""),"",IF(申請書!$Y$18&lt;&gt;"",申請書!$Y$18,申請書!$Y$19))</f>
        <v/>
      </c>
      <c r="D50" s="115" t="str">
        <f>IF(申請書!$G46="再雇用","再雇用","")</f>
        <v/>
      </c>
      <c r="E50" s="92" t="str">
        <f>IF(OR($D50="新規",$D50=""),"",申請書!$L46)</f>
        <v/>
      </c>
      <c r="F50" s="92" t="str">
        <f>IF(OR($D50="新規",$D50=""),"",申請書!$R46)</f>
        <v/>
      </c>
      <c r="G50" s="93" t="str">
        <f>IF(OR($D50="新規",$D50=""),"",申請書!$AA47)</f>
        <v/>
      </c>
      <c r="H50" s="93" t="str">
        <f>IF(OR($D50="新規",$D50=""),"",申請書!$AF47)</f>
        <v/>
      </c>
      <c r="I50" s="123" t="str">
        <f>IF(OR($D50="新規",$D50=""),"",申請書!$W46)</f>
        <v/>
      </c>
      <c r="J50" s="123" t="str">
        <f>IF(OR($D50="新規",$D50=""),"",VLOOKUP($A50,【人事・総務管理用】各マスタ※変更しないでください!$A:$B,2,FALSE))</f>
        <v/>
      </c>
      <c r="K50" s="100" t="str">
        <f t="shared" si="16"/>
        <v/>
      </c>
      <c r="L50" s="127"/>
      <c r="M50" s="122"/>
      <c r="N50" s="124"/>
    </row>
    <row r="51" spans="1:14" x14ac:dyDescent="0.2">
      <c r="A51" s="92" t="str">
        <f>IF(OR(申請書!$G48="新規",申請書!$G48=" "),"",申請書!$G$15)</f>
        <v/>
      </c>
      <c r="B51" s="93" t="str">
        <f>IF(OR($D51="新規",$D51=""),"",IF(申請書!$K$18&lt;&gt;"",申請書!$K$18,申請書!$K$19))</f>
        <v/>
      </c>
      <c r="C51" s="93" t="str">
        <f>IF(OR($D51="新規",$D51=""),"",IF(申請書!$Y$18&lt;&gt;"",申請書!$Y$18,申請書!$Y$19))</f>
        <v/>
      </c>
      <c r="D51" s="115" t="str">
        <f>IF(申請書!$G48="再雇用","再雇用","")</f>
        <v/>
      </c>
      <c r="E51" s="92" t="str">
        <f>IF(OR($D51="新規",$D51=""),"",申請書!$L48)</f>
        <v/>
      </c>
      <c r="F51" s="92" t="str">
        <f>IF(OR($D51="新規",$D51=""),"",申請書!$R48)</f>
        <v/>
      </c>
      <c r="G51" s="93" t="str">
        <f>IF(OR($D51="新規",$D51=""),"",申請書!$AA49)</f>
        <v/>
      </c>
      <c r="H51" s="93" t="str">
        <f>IF(OR($D51="新規",$D51=""),"",申請書!$AF49)</f>
        <v/>
      </c>
      <c r="I51" s="123" t="str">
        <f>IF(OR($D51="新規",$D51=""),"",申請書!$W48)</f>
        <v/>
      </c>
      <c r="J51" s="123" t="str">
        <f>IF(OR($D51="新規",$D51=""),"",VLOOKUP($A51,【人事・総務管理用】各マスタ※変更しないでください!$A:$B,2,FALSE))</f>
        <v/>
      </c>
      <c r="K51" s="100" t="str">
        <f t="shared" si="16"/>
        <v/>
      </c>
      <c r="L51" s="127"/>
      <c r="M51" s="122"/>
      <c r="N51" s="124"/>
    </row>
    <row r="54" spans="1:14" x14ac:dyDescent="0.2">
      <c r="A54" t="s">
        <v>324</v>
      </c>
    </row>
    <row r="55" spans="1:14" ht="24" x14ac:dyDescent="0.2">
      <c r="A55" s="102" t="s">
        <v>211</v>
      </c>
      <c r="B55" s="112" t="s">
        <v>398</v>
      </c>
      <c r="C55" s="112" t="s">
        <v>399</v>
      </c>
      <c r="D55" s="112" t="s">
        <v>400</v>
      </c>
      <c r="E55" s="112" t="s">
        <v>401</v>
      </c>
      <c r="F55" s="112" t="s">
        <v>402</v>
      </c>
      <c r="G55" s="112" t="s">
        <v>403</v>
      </c>
      <c r="H55" s="112" t="s">
        <v>392</v>
      </c>
      <c r="I55" s="112" t="s">
        <v>391</v>
      </c>
      <c r="J55" s="112" t="s">
        <v>404</v>
      </c>
      <c r="K55" s="137" t="s">
        <v>457</v>
      </c>
    </row>
    <row r="56" spans="1:14" x14ac:dyDescent="0.2">
      <c r="A56" s="52" t="str">
        <f>IF(申請書!$R30="","",申請書!$R30)</f>
        <v/>
      </c>
      <c r="B56" s="88" t="str">
        <f>IF(申請書!$AA31="","",申請書!$AA31)</f>
        <v/>
      </c>
      <c r="C56" s="88" t="str">
        <f>IF(申請書!$AF31="","",申請書!$AF31)</f>
        <v/>
      </c>
      <c r="D56" s="90" t="str">
        <f>申請書!$G$15</f>
        <v xml:space="preserve"> </v>
      </c>
      <c r="E56" s="53" t="str">
        <f>申請書!$G$11</f>
        <v xml:space="preserve"> </v>
      </c>
      <c r="F56" s="53" t="str">
        <f>申請書!$Q$11</f>
        <v>入力してください</v>
      </c>
      <c r="G56" s="53" t="str">
        <f>申請書!$Z$11</f>
        <v/>
      </c>
      <c r="H56" s="53" t="str">
        <f>申請書!$G$12</f>
        <v>入力してください</v>
      </c>
      <c r="I56" s="53" t="str">
        <f>申請書!$Q$12</f>
        <v xml:space="preserve"> </v>
      </c>
      <c r="J56" s="52" t="str">
        <f>申請書!$G$13</f>
        <v xml:space="preserve"> </v>
      </c>
      <c r="K56" s="92" t="str">
        <f>IF(OR(E56="申請課室予算",AND(E56="人事課予算",OR(J56="期末試験監督業務",J56="特別業務",J56="RA",J56="カウンセラー",J56="保健師・看護師"))),"○","×")</f>
        <v>×</v>
      </c>
    </row>
    <row r="57" spans="1:14" x14ac:dyDescent="0.2">
      <c r="A57" s="52" t="str">
        <f>IF(申請書!$R32="","",申請書!$R32)</f>
        <v/>
      </c>
      <c r="B57" s="88" t="str">
        <f>IF(申請書!$AA33="","",申請書!$AA33)</f>
        <v/>
      </c>
      <c r="C57" s="88" t="str">
        <f>IF(申請書!$AF33="","",申請書!$AF33)</f>
        <v/>
      </c>
      <c r="D57" s="90" t="str">
        <f>申請書!$G$15</f>
        <v xml:space="preserve"> </v>
      </c>
      <c r="E57" s="53" t="str">
        <f>申請書!$G$11</f>
        <v xml:space="preserve"> </v>
      </c>
      <c r="F57" s="53" t="str">
        <f>申請書!$Q$11</f>
        <v>入力してください</v>
      </c>
      <c r="G57" s="53" t="str">
        <f>申請書!$Z$11</f>
        <v/>
      </c>
      <c r="H57" s="53" t="str">
        <f>申請書!$G$12</f>
        <v>入力してください</v>
      </c>
      <c r="I57" s="53" t="str">
        <f>申請書!$Q$12</f>
        <v xml:space="preserve"> </v>
      </c>
      <c r="J57" s="52" t="str">
        <f>申請書!$G$13</f>
        <v xml:space="preserve"> </v>
      </c>
      <c r="K57" s="92" t="str">
        <f t="shared" ref="K57:K65" si="17">IF(OR(E57="申請課室予算",AND(E57="人事課予算",OR(J57="期末試験監督業務",J57="特別業務",J57="RA",J57="カウンセラー",J57="保健師・看護師"))),"○","×")</f>
        <v>×</v>
      </c>
    </row>
    <row r="58" spans="1:14" x14ac:dyDescent="0.2">
      <c r="A58" s="52" t="str">
        <f>IF(申請書!$R34="","",申請書!$R34)</f>
        <v/>
      </c>
      <c r="B58" s="88" t="str">
        <f>IF(申請書!$AA35="","",申請書!$AA35)</f>
        <v/>
      </c>
      <c r="C58" s="88" t="str">
        <f>IF(申請書!$AF35="","",申請書!$AF35)</f>
        <v/>
      </c>
      <c r="D58" s="90" t="str">
        <f>申請書!$G$15</f>
        <v xml:space="preserve"> </v>
      </c>
      <c r="E58" s="53" t="str">
        <f>申請書!$G$11</f>
        <v xml:space="preserve"> </v>
      </c>
      <c r="F58" s="53" t="str">
        <f>申請書!$Q$11</f>
        <v>入力してください</v>
      </c>
      <c r="G58" s="53" t="str">
        <f>申請書!$Z$11</f>
        <v/>
      </c>
      <c r="H58" s="53" t="str">
        <f>申請書!$G$12</f>
        <v>入力してください</v>
      </c>
      <c r="I58" s="53" t="str">
        <f>申請書!$Q$12</f>
        <v xml:space="preserve"> </v>
      </c>
      <c r="J58" s="52" t="str">
        <f>申請書!$G$13</f>
        <v xml:space="preserve"> </v>
      </c>
      <c r="K58" s="92" t="str">
        <f t="shared" si="17"/>
        <v>×</v>
      </c>
    </row>
    <row r="59" spans="1:14" x14ac:dyDescent="0.2">
      <c r="A59" s="52" t="str">
        <f>IF(申請書!$R36="","",申請書!$R36)</f>
        <v/>
      </c>
      <c r="B59" s="88" t="str">
        <f>IF(申請書!$AA37="","",申請書!$AA37)</f>
        <v/>
      </c>
      <c r="C59" s="88" t="str">
        <f>IF(申請書!$AF37="","",申請書!$AF37)</f>
        <v/>
      </c>
      <c r="D59" s="90" t="str">
        <f>申請書!$G$15</f>
        <v xml:space="preserve"> </v>
      </c>
      <c r="E59" s="53" t="str">
        <f>申請書!$G$11</f>
        <v xml:space="preserve"> </v>
      </c>
      <c r="F59" s="53" t="str">
        <f>申請書!$Q$11</f>
        <v>入力してください</v>
      </c>
      <c r="G59" s="53" t="str">
        <f>申請書!$Z$11</f>
        <v/>
      </c>
      <c r="H59" s="53" t="str">
        <f>申請書!$G$12</f>
        <v>入力してください</v>
      </c>
      <c r="I59" s="53" t="str">
        <f>申請書!$Q$12</f>
        <v xml:space="preserve"> </v>
      </c>
      <c r="J59" s="52" t="str">
        <f>申請書!$G$13</f>
        <v xml:space="preserve"> </v>
      </c>
      <c r="K59" s="92" t="str">
        <f t="shared" si="17"/>
        <v>×</v>
      </c>
    </row>
    <row r="60" spans="1:14" x14ac:dyDescent="0.2">
      <c r="A60" s="52" t="str">
        <f>IF(申請書!$R38="","",申請書!$R38)</f>
        <v/>
      </c>
      <c r="B60" s="88" t="str">
        <f>IF(申請書!$AA39="","",申請書!$AA39)</f>
        <v/>
      </c>
      <c r="C60" s="88" t="str">
        <f>IF(申請書!$AF39="","",申請書!$AF39)</f>
        <v/>
      </c>
      <c r="D60" s="90" t="str">
        <f>申請書!$G$15</f>
        <v xml:space="preserve"> </v>
      </c>
      <c r="E60" s="53" t="str">
        <f>申請書!$G$11</f>
        <v xml:space="preserve"> </v>
      </c>
      <c r="F60" s="53" t="str">
        <f>申請書!$Q$11</f>
        <v>入力してください</v>
      </c>
      <c r="G60" s="53" t="str">
        <f>申請書!$Z$11</f>
        <v/>
      </c>
      <c r="H60" s="53" t="str">
        <f>申請書!$G$12</f>
        <v>入力してください</v>
      </c>
      <c r="I60" s="53" t="str">
        <f>申請書!$Q$12</f>
        <v xml:space="preserve"> </v>
      </c>
      <c r="J60" s="52" t="str">
        <f>申請書!$G$13</f>
        <v xml:space="preserve"> </v>
      </c>
      <c r="K60" s="92" t="str">
        <f t="shared" si="17"/>
        <v>×</v>
      </c>
    </row>
    <row r="61" spans="1:14" x14ac:dyDescent="0.2">
      <c r="A61" s="52" t="str">
        <f>IF(申請書!$R40="","",申請書!$R40)</f>
        <v/>
      </c>
      <c r="B61" s="88" t="str">
        <f>IF(申請書!$AA41="","",申請書!$AA41)</f>
        <v/>
      </c>
      <c r="C61" s="88" t="str">
        <f>IF(申請書!$AF41="","",申請書!$AF41)</f>
        <v/>
      </c>
      <c r="D61" s="90" t="str">
        <f>申請書!$G$15</f>
        <v xml:space="preserve"> </v>
      </c>
      <c r="E61" s="53" t="str">
        <f>申請書!$G$11</f>
        <v xml:space="preserve"> </v>
      </c>
      <c r="F61" s="53" t="str">
        <f>申請書!$Q$11</f>
        <v>入力してください</v>
      </c>
      <c r="G61" s="53" t="str">
        <f>申請書!$Z$11</f>
        <v/>
      </c>
      <c r="H61" s="53" t="str">
        <f>申請書!$G$12</f>
        <v>入力してください</v>
      </c>
      <c r="I61" s="53" t="str">
        <f>申請書!$Q$12</f>
        <v xml:space="preserve"> </v>
      </c>
      <c r="J61" s="52" t="str">
        <f>申請書!$G$13</f>
        <v xml:space="preserve"> </v>
      </c>
      <c r="K61" s="92" t="str">
        <f t="shared" si="17"/>
        <v>×</v>
      </c>
    </row>
    <row r="62" spans="1:14" x14ac:dyDescent="0.2">
      <c r="A62" s="52" t="str">
        <f>IF(申請書!$R42="","",申請書!$R42)</f>
        <v/>
      </c>
      <c r="B62" s="88" t="str">
        <f>IF(申請書!$AA43="","",申請書!$AA43)</f>
        <v/>
      </c>
      <c r="C62" s="88" t="str">
        <f>IF(申請書!$AF43="","",申請書!$AF43)</f>
        <v/>
      </c>
      <c r="D62" s="90" t="str">
        <f>申請書!$G$15</f>
        <v xml:space="preserve"> </v>
      </c>
      <c r="E62" s="53" t="str">
        <f>申請書!$G$11</f>
        <v xml:space="preserve"> </v>
      </c>
      <c r="F62" s="53" t="str">
        <f>申請書!$Q$11</f>
        <v>入力してください</v>
      </c>
      <c r="G62" s="53" t="str">
        <f>申請書!$Z$11</f>
        <v/>
      </c>
      <c r="H62" s="53" t="str">
        <f>申請書!$G$12</f>
        <v>入力してください</v>
      </c>
      <c r="I62" s="53" t="str">
        <f>申請書!$Q$12</f>
        <v xml:space="preserve"> </v>
      </c>
      <c r="J62" s="52" t="str">
        <f>申請書!$G$13</f>
        <v xml:space="preserve"> </v>
      </c>
      <c r="K62" s="92" t="str">
        <f t="shared" si="17"/>
        <v>×</v>
      </c>
    </row>
    <row r="63" spans="1:14" x14ac:dyDescent="0.2">
      <c r="A63" s="52" t="str">
        <f>IF(申請書!$R44="","",申請書!$R44)</f>
        <v/>
      </c>
      <c r="B63" s="88" t="str">
        <f>IF(申請書!$AA45="","",申請書!$AA45)</f>
        <v/>
      </c>
      <c r="C63" s="88" t="str">
        <f>IF(申請書!$AF45="","",申請書!$AF45)</f>
        <v/>
      </c>
      <c r="D63" s="90" t="str">
        <f>申請書!$G$15</f>
        <v xml:space="preserve"> </v>
      </c>
      <c r="E63" s="53" t="str">
        <f>申請書!$G$11</f>
        <v xml:space="preserve"> </v>
      </c>
      <c r="F63" s="53" t="str">
        <f>申請書!$Q$11</f>
        <v>入力してください</v>
      </c>
      <c r="G63" s="53" t="str">
        <f>申請書!$Z$11</f>
        <v/>
      </c>
      <c r="H63" s="53" t="str">
        <f>申請書!$G$12</f>
        <v>入力してください</v>
      </c>
      <c r="I63" s="53" t="str">
        <f>申請書!$Q$12</f>
        <v xml:space="preserve"> </v>
      </c>
      <c r="J63" s="52" t="str">
        <f>申請書!$G$13</f>
        <v xml:space="preserve"> </v>
      </c>
      <c r="K63" s="92" t="str">
        <f t="shared" si="17"/>
        <v>×</v>
      </c>
    </row>
    <row r="64" spans="1:14" x14ac:dyDescent="0.2">
      <c r="A64" s="52" t="str">
        <f>IF(申請書!$R46="","",申請書!$R46)</f>
        <v/>
      </c>
      <c r="B64" s="88" t="str">
        <f>IF(申請書!$AA47="","",申請書!$AA47)</f>
        <v/>
      </c>
      <c r="C64" s="88" t="str">
        <f>IF(申請書!$AF47="","",申請書!$AF47)</f>
        <v/>
      </c>
      <c r="D64" s="90" t="str">
        <f>申請書!$G$15</f>
        <v xml:space="preserve"> </v>
      </c>
      <c r="E64" s="53" t="str">
        <f>申請書!$G$11</f>
        <v xml:space="preserve"> </v>
      </c>
      <c r="F64" s="53" t="str">
        <f>申請書!$Q$11</f>
        <v>入力してください</v>
      </c>
      <c r="G64" s="53" t="str">
        <f>申請書!$Z$11</f>
        <v/>
      </c>
      <c r="H64" s="53" t="str">
        <f>申請書!$G$12</f>
        <v>入力してください</v>
      </c>
      <c r="I64" s="53" t="str">
        <f>申請書!$Q$12</f>
        <v xml:space="preserve"> </v>
      </c>
      <c r="J64" s="52" t="str">
        <f>申請書!$G$13</f>
        <v xml:space="preserve"> </v>
      </c>
      <c r="K64" s="92" t="str">
        <f t="shared" si="17"/>
        <v>×</v>
      </c>
    </row>
    <row r="65" spans="1:16" x14ac:dyDescent="0.2">
      <c r="A65" s="52" t="str">
        <f>IF(申請書!$R48="","",申請書!$R48)</f>
        <v/>
      </c>
      <c r="B65" s="88" t="str">
        <f>IF(申請書!$AA49="","",申請書!$AA49)</f>
        <v/>
      </c>
      <c r="C65" s="88" t="str">
        <f>IF(申請書!$AF49="","",申請書!$AF49)</f>
        <v/>
      </c>
      <c r="D65" s="90" t="str">
        <f>申請書!$G$15</f>
        <v xml:space="preserve"> </v>
      </c>
      <c r="E65" s="53" t="str">
        <f>申請書!$G$11</f>
        <v xml:space="preserve"> </v>
      </c>
      <c r="F65" s="53" t="str">
        <f>申請書!$Q$11</f>
        <v>入力してください</v>
      </c>
      <c r="G65" s="53" t="str">
        <f>申請書!$Z$11</f>
        <v/>
      </c>
      <c r="H65" s="53" t="str">
        <f>申請書!$G$12</f>
        <v>入力してください</v>
      </c>
      <c r="I65" s="53" t="str">
        <f>申請書!$Q$12</f>
        <v xml:space="preserve"> </v>
      </c>
      <c r="J65" s="52" t="str">
        <f>申請書!$G$13</f>
        <v xml:space="preserve"> </v>
      </c>
      <c r="K65" s="92" t="str">
        <f t="shared" si="17"/>
        <v>×</v>
      </c>
    </row>
    <row r="68" spans="1:16" x14ac:dyDescent="0.2">
      <c r="A68" t="s">
        <v>423</v>
      </c>
    </row>
    <row r="69" spans="1:16" ht="24" x14ac:dyDescent="0.2">
      <c r="A69" s="102" t="s">
        <v>211</v>
      </c>
      <c r="B69" s="132" t="s">
        <v>413</v>
      </c>
      <c r="C69" s="132" t="s">
        <v>32</v>
      </c>
      <c r="D69" s="132" t="s">
        <v>46</v>
      </c>
      <c r="E69" s="132" t="s">
        <v>404</v>
      </c>
      <c r="F69" s="132" t="s">
        <v>424</v>
      </c>
      <c r="G69" s="132" t="s">
        <v>35</v>
      </c>
      <c r="H69" s="132" t="s">
        <v>414</v>
      </c>
      <c r="I69" s="132" t="s">
        <v>415</v>
      </c>
      <c r="J69" s="132" t="s">
        <v>416</v>
      </c>
      <c r="K69" s="132" t="s">
        <v>417</v>
      </c>
      <c r="L69" s="132" t="s">
        <v>418</v>
      </c>
      <c r="M69" s="132" t="s">
        <v>419</v>
      </c>
      <c r="N69" s="132" t="s">
        <v>420</v>
      </c>
      <c r="O69" s="132" t="s">
        <v>421</v>
      </c>
      <c r="P69" s="132" t="s">
        <v>422</v>
      </c>
    </row>
    <row r="70" spans="1:16" x14ac:dyDescent="0.2">
      <c r="A70" s="92" t="str">
        <f>IF(申請書!$R30="","",申請書!$R30)</f>
        <v/>
      </c>
      <c r="B70" s="92" t="str">
        <f>IF(申請書!$N30="","",申請書!$N30)</f>
        <v/>
      </c>
      <c r="C70" s="92" t="str">
        <f>申請書!$AA31&amp;"　"&amp;申請書!$AF31</f>
        <v>　</v>
      </c>
      <c r="D70" s="92" t="str">
        <f>申請書!$L30</f>
        <v xml:space="preserve"> </v>
      </c>
      <c r="E70" s="92" t="str">
        <f>申請書!$G$13</f>
        <v xml:space="preserve"> </v>
      </c>
      <c r="F70" s="92" t="str">
        <f>申請書!$G$14</f>
        <v xml:space="preserve"> </v>
      </c>
      <c r="G70" s="92" t="str">
        <f>申請書!$G$15</f>
        <v xml:space="preserve"> </v>
      </c>
      <c r="H70" s="133" t="str">
        <f>IF(申請書!$K$18&lt;&gt;"",申請書!$K$18,申請書!$K$19)</f>
        <v xml:space="preserve"> </v>
      </c>
      <c r="I70" s="133" t="str">
        <f>IF(申請書!$Y$18&lt;&gt;"",申請書!$Y$18,申請書!$Y$19)</f>
        <v xml:space="preserve"> </v>
      </c>
      <c r="J70" s="92" t="str">
        <f>IF(OR($G5="SA",$G5="TA",$G5="中国研究科授業補助員"),"不定期",申請書!$U$21)</f>
        <v xml:space="preserve"> </v>
      </c>
      <c r="K70" s="92" t="str">
        <f>IF(OR($G5="SA",$G5="TA",$G5="中国研究科授業補助員"),"週6時間以内",申請書!$AF$21)</f>
        <v xml:space="preserve"> </v>
      </c>
      <c r="L70" s="92" t="str">
        <f t="shared" ref="L70:L79" si="18">$J$19</f>
        <v/>
      </c>
      <c r="M70" s="92" t="str">
        <f t="shared" ref="M70:M79" si="19">$J$20</f>
        <v/>
      </c>
      <c r="N70" s="92" t="str">
        <f t="shared" ref="N70:N79" si="20">$J$21</f>
        <v/>
      </c>
      <c r="O70" s="92" t="str">
        <f t="shared" ref="O70:O79" si="21">$J$22</f>
        <v/>
      </c>
      <c r="P70" s="92" t="str">
        <f t="shared" ref="P70:P79" si="22">$J$23</f>
        <v/>
      </c>
    </row>
    <row r="71" spans="1:16" x14ac:dyDescent="0.2">
      <c r="A71" s="92" t="str">
        <f>IF(申請書!$R32="","",申請書!$R32)</f>
        <v/>
      </c>
      <c r="B71" s="92" t="str">
        <f>IF(申請書!$N32="","",申請書!$N32)</f>
        <v/>
      </c>
      <c r="C71" s="92" t="str">
        <f>申請書!$AA33&amp;"　"&amp;申請書!$AF33</f>
        <v>　</v>
      </c>
      <c r="D71" s="92" t="str">
        <f>申請書!$L32</f>
        <v xml:space="preserve"> </v>
      </c>
      <c r="E71" s="92" t="str">
        <f>申請書!$G$13</f>
        <v xml:space="preserve"> </v>
      </c>
      <c r="F71" s="92" t="str">
        <f>申請書!$G$14</f>
        <v xml:space="preserve"> </v>
      </c>
      <c r="G71" s="92" t="str">
        <f>申請書!$G$15</f>
        <v xml:space="preserve"> </v>
      </c>
      <c r="H71" s="133" t="str">
        <f>IF(申請書!$K$18&lt;&gt;"",申請書!$K$18,申請書!$K$19)</f>
        <v xml:space="preserve"> </v>
      </c>
      <c r="I71" s="133" t="str">
        <f>IF(申請書!$Y$18&lt;&gt;"",申請書!$Y$18,申請書!$Y$19)</f>
        <v xml:space="preserve"> </v>
      </c>
      <c r="J71" s="92" t="str">
        <f>IF(OR($G6="SA",$G6="TA",$G6="中国研究科授業補助員"),"不定期",申請書!$U$21)</f>
        <v xml:space="preserve"> </v>
      </c>
      <c r="K71" s="92" t="str">
        <f>IF(OR($G6="SA",$G6="TA",$G6="中国研究科授業補助員"),"週6時間以内",申請書!$AF$21)</f>
        <v xml:space="preserve"> </v>
      </c>
      <c r="L71" s="92" t="str">
        <f t="shared" si="18"/>
        <v/>
      </c>
      <c r="M71" s="92" t="str">
        <f t="shared" si="19"/>
        <v/>
      </c>
      <c r="N71" s="92" t="str">
        <f t="shared" si="20"/>
        <v/>
      </c>
      <c r="O71" s="92" t="str">
        <f t="shared" si="21"/>
        <v/>
      </c>
      <c r="P71" s="92" t="str">
        <f t="shared" si="22"/>
        <v/>
      </c>
    </row>
    <row r="72" spans="1:16" x14ac:dyDescent="0.2">
      <c r="A72" s="92" t="str">
        <f>IF(申請書!$R34="","",申請書!$R34)</f>
        <v/>
      </c>
      <c r="B72" s="92" t="str">
        <f>IF(申請書!$N34="","",申請書!$N34)</f>
        <v/>
      </c>
      <c r="C72" s="92" t="str">
        <f>申請書!$AA35&amp;"　"&amp;申請書!$AF35</f>
        <v>　</v>
      </c>
      <c r="D72" s="92" t="str">
        <f>申請書!$L34</f>
        <v xml:space="preserve"> </v>
      </c>
      <c r="E72" s="92" t="str">
        <f>申請書!$G$13</f>
        <v xml:space="preserve"> </v>
      </c>
      <c r="F72" s="92" t="str">
        <f>申請書!$G$14</f>
        <v xml:space="preserve"> </v>
      </c>
      <c r="G72" s="92" t="str">
        <f>申請書!$G$15</f>
        <v xml:space="preserve"> </v>
      </c>
      <c r="H72" s="133" t="str">
        <f>IF(申請書!$K$18&lt;&gt;"",申請書!$K$18,申請書!$K$19)</f>
        <v xml:space="preserve"> </v>
      </c>
      <c r="I72" s="133" t="str">
        <f>IF(申請書!$Y$18&lt;&gt;"",申請書!$Y$18,申請書!$Y$19)</f>
        <v xml:space="preserve"> </v>
      </c>
      <c r="J72" s="92" t="str">
        <f>IF(OR($G7="SA",$G7="TA",$G7="中国研究科授業補助員"),"不定期",申請書!$U$21)</f>
        <v xml:space="preserve"> </v>
      </c>
      <c r="K72" s="92" t="str">
        <f>IF(OR($G7="SA",$G7="TA",$G7="中国研究科授業補助員"),"週6時間以内",申請書!$AF$21)</f>
        <v xml:space="preserve"> </v>
      </c>
      <c r="L72" s="92" t="str">
        <f t="shared" si="18"/>
        <v/>
      </c>
      <c r="M72" s="92" t="str">
        <f t="shared" si="19"/>
        <v/>
      </c>
      <c r="N72" s="92" t="str">
        <f t="shared" si="20"/>
        <v/>
      </c>
      <c r="O72" s="92" t="str">
        <f t="shared" si="21"/>
        <v/>
      </c>
      <c r="P72" s="92" t="str">
        <f t="shared" si="22"/>
        <v/>
      </c>
    </row>
    <row r="73" spans="1:16" x14ac:dyDescent="0.2">
      <c r="A73" s="92" t="str">
        <f>IF(申請書!$R36="","",申請書!$R36)</f>
        <v/>
      </c>
      <c r="B73" s="92" t="str">
        <f>IF(申請書!$N36="","",申請書!$N36)</f>
        <v/>
      </c>
      <c r="C73" s="92" t="str">
        <f>申請書!$AA37&amp;"　"&amp;申請書!$AF37</f>
        <v>　</v>
      </c>
      <c r="D73" s="92" t="str">
        <f>申請書!$L36</f>
        <v xml:space="preserve"> </v>
      </c>
      <c r="E73" s="92" t="str">
        <f>申請書!$G$13</f>
        <v xml:space="preserve"> </v>
      </c>
      <c r="F73" s="92" t="str">
        <f>申請書!$G$14</f>
        <v xml:space="preserve"> </v>
      </c>
      <c r="G73" s="92" t="str">
        <f>申請書!$G$15</f>
        <v xml:space="preserve"> </v>
      </c>
      <c r="H73" s="133" t="str">
        <f>IF(申請書!$K$18&lt;&gt;"",申請書!$K$18,申請書!$K$19)</f>
        <v xml:space="preserve"> </v>
      </c>
      <c r="I73" s="133" t="str">
        <f>IF(申請書!$Y$18&lt;&gt;"",申請書!$Y$18,申請書!$Y$19)</f>
        <v xml:space="preserve"> </v>
      </c>
      <c r="J73" s="92" t="str">
        <f>IF(OR($G8="SA",$G8="TA",$G8="中国研究科授業補助員"),"不定期",申請書!$U$21)</f>
        <v xml:space="preserve"> </v>
      </c>
      <c r="K73" s="92" t="str">
        <f>IF(OR($G8="SA",$G8="TA",$G8="中国研究科授業補助員"),"週6時間以内",申請書!$AF$21)</f>
        <v xml:space="preserve"> </v>
      </c>
      <c r="L73" s="92" t="str">
        <f t="shared" si="18"/>
        <v/>
      </c>
      <c r="M73" s="92" t="str">
        <f t="shared" si="19"/>
        <v/>
      </c>
      <c r="N73" s="92" t="str">
        <f t="shared" si="20"/>
        <v/>
      </c>
      <c r="O73" s="92" t="str">
        <f t="shared" si="21"/>
        <v/>
      </c>
      <c r="P73" s="92" t="str">
        <f t="shared" si="22"/>
        <v/>
      </c>
    </row>
    <row r="74" spans="1:16" x14ac:dyDescent="0.2">
      <c r="A74" s="92" t="str">
        <f>IF(申請書!$R38="","",申請書!$R38)</f>
        <v/>
      </c>
      <c r="B74" s="92" t="str">
        <f>IF(申請書!$N38="","",申請書!$N38)</f>
        <v/>
      </c>
      <c r="C74" s="92" t="str">
        <f>申請書!$AA39&amp;"　"&amp;申請書!$AF39</f>
        <v>　</v>
      </c>
      <c r="D74" s="92" t="str">
        <f>申請書!$L38</f>
        <v xml:space="preserve"> </v>
      </c>
      <c r="E74" s="92" t="str">
        <f>申請書!$G$13</f>
        <v xml:space="preserve"> </v>
      </c>
      <c r="F74" s="92" t="str">
        <f>申請書!$G$14</f>
        <v xml:space="preserve"> </v>
      </c>
      <c r="G74" s="92" t="str">
        <f>申請書!$G$15</f>
        <v xml:space="preserve"> </v>
      </c>
      <c r="H74" s="133" t="str">
        <f>IF(申請書!$K$18&lt;&gt;"",申請書!$K$18,申請書!$K$19)</f>
        <v xml:space="preserve"> </v>
      </c>
      <c r="I74" s="133" t="str">
        <f>IF(申請書!$Y$18&lt;&gt;"",申請書!$Y$18,申請書!$Y$19)</f>
        <v xml:space="preserve"> </v>
      </c>
      <c r="J74" s="92" t="str">
        <f>IF(OR($G9="SA",$G9="TA",$G9="中国研究科授業補助員"),"不定期",申請書!$U$21)</f>
        <v xml:space="preserve"> </v>
      </c>
      <c r="K74" s="92" t="str">
        <f>IF(OR($G9="SA",$G9="TA",$G9="中国研究科授業補助員"),"週6時間以内",申請書!$AF$21)</f>
        <v xml:space="preserve"> </v>
      </c>
      <c r="L74" s="92" t="str">
        <f t="shared" si="18"/>
        <v/>
      </c>
      <c r="M74" s="92" t="str">
        <f t="shared" si="19"/>
        <v/>
      </c>
      <c r="N74" s="92" t="str">
        <f t="shared" si="20"/>
        <v/>
      </c>
      <c r="O74" s="92" t="str">
        <f t="shared" si="21"/>
        <v/>
      </c>
      <c r="P74" s="92" t="str">
        <f t="shared" si="22"/>
        <v/>
      </c>
    </row>
    <row r="75" spans="1:16" x14ac:dyDescent="0.2">
      <c r="A75" s="92" t="str">
        <f>IF(申請書!$R40="","",申請書!$R40)</f>
        <v/>
      </c>
      <c r="B75" s="92" t="str">
        <f>IF(申請書!$N40="","",申請書!$N40)</f>
        <v/>
      </c>
      <c r="C75" s="92" t="str">
        <f>申請書!$AA41&amp;"　"&amp;申請書!$AF41</f>
        <v>　</v>
      </c>
      <c r="D75" s="92" t="str">
        <f>申請書!$L40</f>
        <v xml:space="preserve"> </v>
      </c>
      <c r="E75" s="92" t="str">
        <f>申請書!$G$13</f>
        <v xml:space="preserve"> </v>
      </c>
      <c r="F75" s="92" t="str">
        <f>申請書!$G$14</f>
        <v xml:space="preserve"> </v>
      </c>
      <c r="G75" s="92" t="str">
        <f>申請書!$G$15</f>
        <v xml:space="preserve"> </v>
      </c>
      <c r="H75" s="133" t="str">
        <f>IF(申請書!$K$18&lt;&gt;"",申請書!$K$18,申請書!$K$19)</f>
        <v xml:space="preserve"> </v>
      </c>
      <c r="I75" s="133" t="str">
        <f>IF(申請書!$Y$18&lt;&gt;"",申請書!$Y$18,申請書!$Y$19)</f>
        <v xml:space="preserve"> </v>
      </c>
      <c r="J75" s="92" t="str">
        <f>IF(OR($G10="SA",$G10="TA",$G10="中国研究科授業補助員"),"不定期",申請書!$U$21)</f>
        <v xml:space="preserve"> </v>
      </c>
      <c r="K75" s="92" t="str">
        <f>IF(OR($G10="SA",$G10="TA",$G10="中国研究科授業補助員"),"週6時間以内",申請書!$AF$21)</f>
        <v xml:space="preserve"> </v>
      </c>
      <c r="L75" s="92" t="str">
        <f t="shared" si="18"/>
        <v/>
      </c>
      <c r="M75" s="92" t="str">
        <f t="shared" si="19"/>
        <v/>
      </c>
      <c r="N75" s="92" t="str">
        <f t="shared" si="20"/>
        <v/>
      </c>
      <c r="O75" s="92" t="str">
        <f t="shared" si="21"/>
        <v/>
      </c>
      <c r="P75" s="92" t="str">
        <f t="shared" si="22"/>
        <v/>
      </c>
    </row>
    <row r="76" spans="1:16" x14ac:dyDescent="0.2">
      <c r="A76" s="92" t="str">
        <f>IF(申請書!$R42="","",申請書!$R42)</f>
        <v/>
      </c>
      <c r="B76" s="92" t="str">
        <f>IF(申請書!$N42="","",申請書!$N42)</f>
        <v/>
      </c>
      <c r="C76" s="92" t="str">
        <f>申請書!$AA43&amp;"　"&amp;申請書!$AF43</f>
        <v>　</v>
      </c>
      <c r="D76" s="92" t="str">
        <f>申請書!$L42</f>
        <v xml:space="preserve"> </v>
      </c>
      <c r="E76" s="92" t="str">
        <f>申請書!$G$13</f>
        <v xml:space="preserve"> </v>
      </c>
      <c r="F76" s="92" t="str">
        <f>申請書!$G$14</f>
        <v xml:space="preserve"> </v>
      </c>
      <c r="G76" s="92" t="str">
        <f>申請書!$G$15</f>
        <v xml:space="preserve"> </v>
      </c>
      <c r="H76" s="133" t="str">
        <f>IF(申請書!$K$18&lt;&gt;"",申請書!$K$18,申請書!$K$19)</f>
        <v xml:space="preserve"> </v>
      </c>
      <c r="I76" s="133" t="str">
        <f>IF(申請書!$Y$18&lt;&gt;"",申請書!$Y$18,申請書!$Y$19)</f>
        <v xml:space="preserve"> </v>
      </c>
      <c r="J76" s="92" t="str">
        <f>IF(OR($G11="SA",$G11="TA",$G11="中国研究科授業補助員"),"不定期",申請書!$U$21)</f>
        <v xml:space="preserve"> </v>
      </c>
      <c r="K76" s="92" t="str">
        <f>IF(OR($G11="SA",$G11="TA",$G11="中国研究科授業補助員"),"週6時間以内",申請書!$AF$21)</f>
        <v xml:space="preserve"> </v>
      </c>
      <c r="L76" s="92" t="str">
        <f t="shared" si="18"/>
        <v/>
      </c>
      <c r="M76" s="92" t="str">
        <f t="shared" si="19"/>
        <v/>
      </c>
      <c r="N76" s="92" t="str">
        <f t="shared" si="20"/>
        <v/>
      </c>
      <c r="O76" s="92" t="str">
        <f t="shared" si="21"/>
        <v/>
      </c>
      <c r="P76" s="92" t="str">
        <f t="shared" si="22"/>
        <v/>
      </c>
    </row>
    <row r="77" spans="1:16" x14ac:dyDescent="0.2">
      <c r="A77" s="92" t="str">
        <f>IF(申請書!$R44="","",申請書!$R44)</f>
        <v/>
      </c>
      <c r="B77" s="92" t="str">
        <f>IF(申請書!$N44="","",申請書!$N44)</f>
        <v/>
      </c>
      <c r="C77" s="92" t="str">
        <f>申請書!$AA45&amp;"　"&amp;申請書!$AF45</f>
        <v>　</v>
      </c>
      <c r="D77" s="92" t="str">
        <f>申請書!$L44</f>
        <v xml:space="preserve"> </v>
      </c>
      <c r="E77" s="92" t="str">
        <f>申請書!$G$13</f>
        <v xml:space="preserve"> </v>
      </c>
      <c r="F77" s="92" t="str">
        <f>申請書!$G$14</f>
        <v xml:space="preserve"> </v>
      </c>
      <c r="G77" s="92" t="str">
        <f>申請書!$G$15</f>
        <v xml:space="preserve"> </v>
      </c>
      <c r="H77" s="133" t="str">
        <f>IF(申請書!$K$18&lt;&gt;"",申請書!$K$18,申請書!$K$19)</f>
        <v xml:space="preserve"> </v>
      </c>
      <c r="I77" s="133" t="str">
        <f>IF(申請書!$Y$18&lt;&gt;"",申請書!$Y$18,申請書!$Y$19)</f>
        <v xml:space="preserve"> </v>
      </c>
      <c r="J77" s="92" t="str">
        <f>IF(OR($G12="SA",$G12="TA",$G12="中国研究科授業補助員"),"不定期",申請書!$U$21)</f>
        <v xml:space="preserve"> </v>
      </c>
      <c r="K77" s="92" t="str">
        <f>IF(OR($G12="SA",$G12="TA",$G12="中国研究科授業補助員"),"週6時間以内",申請書!$AF$21)</f>
        <v xml:space="preserve"> </v>
      </c>
      <c r="L77" s="92" t="str">
        <f t="shared" si="18"/>
        <v/>
      </c>
      <c r="M77" s="92" t="str">
        <f t="shared" si="19"/>
        <v/>
      </c>
      <c r="N77" s="92" t="str">
        <f t="shared" si="20"/>
        <v/>
      </c>
      <c r="O77" s="92" t="str">
        <f t="shared" si="21"/>
        <v/>
      </c>
      <c r="P77" s="92" t="str">
        <f t="shared" si="22"/>
        <v/>
      </c>
    </row>
    <row r="78" spans="1:16" x14ac:dyDescent="0.2">
      <c r="A78" s="92" t="str">
        <f>IF(申請書!$R46="","",申請書!$R46)</f>
        <v/>
      </c>
      <c r="B78" s="92" t="str">
        <f>IF(申請書!$N46="","",申請書!$N46)</f>
        <v xml:space="preserve"> </v>
      </c>
      <c r="C78" s="92" t="str">
        <f>申請書!$AA47&amp;"　"&amp;申請書!$AF47</f>
        <v>　</v>
      </c>
      <c r="D78" s="92" t="str">
        <f>申請書!$L46</f>
        <v xml:space="preserve"> </v>
      </c>
      <c r="E78" s="92" t="str">
        <f>申請書!$G$13</f>
        <v xml:space="preserve"> </v>
      </c>
      <c r="F78" s="92" t="str">
        <f>申請書!$G$14</f>
        <v xml:space="preserve"> </v>
      </c>
      <c r="G78" s="92" t="str">
        <f>申請書!$G$15</f>
        <v xml:space="preserve"> </v>
      </c>
      <c r="H78" s="133" t="str">
        <f>IF(申請書!$K$18&lt;&gt;"",申請書!$K$18,申請書!$K$19)</f>
        <v xml:space="preserve"> </v>
      </c>
      <c r="I78" s="133" t="str">
        <f>IF(申請書!$Y$18&lt;&gt;"",申請書!$Y$18,申請書!$Y$19)</f>
        <v xml:space="preserve"> </v>
      </c>
      <c r="J78" s="92" t="str">
        <f>IF(OR($G13="SA",$G13="TA",$G13="中国研究科授業補助員"),"不定期",申請書!$U$21)</f>
        <v xml:space="preserve"> </v>
      </c>
      <c r="K78" s="92" t="str">
        <f>IF(OR($G13="SA",$G13="TA",$G13="中国研究科授業補助員"),"週6時間以内",申請書!$AF$21)</f>
        <v xml:space="preserve"> </v>
      </c>
      <c r="L78" s="92" t="str">
        <f t="shared" si="18"/>
        <v/>
      </c>
      <c r="M78" s="92" t="str">
        <f t="shared" si="19"/>
        <v/>
      </c>
      <c r="N78" s="92" t="str">
        <f t="shared" si="20"/>
        <v/>
      </c>
      <c r="O78" s="92" t="str">
        <f t="shared" si="21"/>
        <v/>
      </c>
      <c r="P78" s="92" t="str">
        <f t="shared" si="22"/>
        <v/>
      </c>
    </row>
    <row r="79" spans="1:16" x14ac:dyDescent="0.2">
      <c r="A79" s="92" t="str">
        <f>IF(申請書!$R48="","",申請書!$R48)</f>
        <v/>
      </c>
      <c r="B79" s="92" t="str">
        <f>IF(申請書!$N48="","",申請書!$N48)</f>
        <v xml:space="preserve"> </v>
      </c>
      <c r="C79" s="92" t="str">
        <f>申請書!$AA49&amp;"　"&amp;申請書!$AF49</f>
        <v>　</v>
      </c>
      <c r="D79" s="92" t="str">
        <f>申請書!$L48</f>
        <v xml:space="preserve"> </v>
      </c>
      <c r="E79" s="92" t="str">
        <f>申請書!$G$13</f>
        <v xml:space="preserve"> </v>
      </c>
      <c r="F79" s="92" t="str">
        <f>申請書!$G$14</f>
        <v xml:space="preserve"> </v>
      </c>
      <c r="G79" s="92" t="str">
        <f>申請書!$G$15</f>
        <v xml:space="preserve"> </v>
      </c>
      <c r="H79" s="133" t="str">
        <f>IF(申請書!$K$18&lt;&gt;"",申請書!$K$18,申請書!$K$19)</f>
        <v xml:space="preserve"> </v>
      </c>
      <c r="I79" s="133" t="str">
        <f>IF(申請書!$Y$18&lt;&gt;"",申請書!$Y$18,申請書!$Y$19)</f>
        <v xml:space="preserve"> </v>
      </c>
      <c r="J79" s="92" t="str">
        <f>IF(OR($G14="SA",$G14="TA",$G14="中国研究科授業補助員"),"不定期",申請書!$U$21)</f>
        <v xml:space="preserve"> </v>
      </c>
      <c r="K79" s="92" t="str">
        <f>IF(OR($G14="SA",$G14="TA",$G14="中国研究科授業補助員"),"週6時間以内",申請書!$AF$21)</f>
        <v xml:space="preserve"> </v>
      </c>
      <c r="L79" s="92" t="str">
        <f t="shared" si="18"/>
        <v/>
      </c>
      <c r="M79" s="92" t="str">
        <f t="shared" si="19"/>
        <v/>
      </c>
      <c r="N79" s="92" t="str">
        <f t="shared" si="20"/>
        <v/>
      </c>
      <c r="O79" s="92" t="str">
        <f t="shared" si="21"/>
        <v/>
      </c>
      <c r="P79" s="92" t="str">
        <f t="shared" si="22"/>
        <v/>
      </c>
    </row>
  </sheetData>
  <sheetProtection algorithmName="SHA-512" hashValue="/CVCCEypiBHRoIHlSCmwEh6G2sTA/DbN+Jw/oCaYAY3GEeg14vOINp45SOTWlDX+wBwb3ba4EyEZEpt+LYkdBw==" saltValue="c5C55GJY95T9GyMbxVEKaQ==" spinCount="100000" sheet="1" autoFilter="0"/>
  <autoFilter ref="A27:K37"/>
  <mergeCells count="46">
    <mergeCell ref="AU3:AU4"/>
    <mergeCell ref="Y3:Y4"/>
    <mergeCell ref="A3:A4"/>
    <mergeCell ref="H3:H4"/>
    <mergeCell ref="E3:E4"/>
    <mergeCell ref="L3:M3"/>
    <mergeCell ref="I3:I4"/>
    <mergeCell ref="J3:J4"/>
    <mergeCell ref="K3:K4"/>
    <mergeCell ref="N3:N4"/>
    <mergeCell ref="B3:B4"/>
    <mergeCell ref="G3:G4"/>
    <mergeCell ref="F3:F4"/>
    <mergeCell ref="X3:X4"/>
    <mergeCell ref="Q3:Q4"/>
    <mergeCell ref="O3:O4"/>
    <mergeCell ref="R3:R4"/>
    <mergeCell ref="AK3:AK4"/>
    <mergeCell ref="AO3:AO4"/>
    <mergeCell ref="AP3:AP4"/>
    <mergeCell ref="AJ3:AJ4"/>
    <mergeCell ref="Z3:Z4"/>
    <mergeCell ref="AA3:AA4"/>
    <mergeCell ref="AE3:AE4"/>
    <mergeCell ref="AF3:AF4"/>
    <mergeCell ref="AH3:AH4"/>
    <mergeCell ref="AB3:AB4"/>
    <mergeCell ref="AG3:AG4"/>
    <mergeCell ref="AC3:AC4"/>
    <mergeCell ref="AD3:AD4"/>
    <mergeCell ref="AS3:AS4"/>
    <mergeCell ref="AT3:AT4"/>
    <mergeCell ref="W3:W4"/>
    <mergeCell ref="C3:C4"/>
    <mergeCell ref="U3:U4"/>
    <mergeCell ref="V3:V4"/>
    <mergeCell ref="P3:P4"/>
    <mergeCell ref="S3:S4"/>
    <mergeCell ref="T3:T4"/>
    <mergeCell ref="D3:D4"/>
    <mergeCell ref="AI3:AI4"/>
    <mergeCell ref="AR3:AR4"/>
    <mergeCell ref="AL3:AL4"/>
    <mergeCell ref="AM3:AM4"/>
    <mergeCell ref="AN3:AN4"/>
    <mergeCell ref="AQ3:AQ4"/>
  </mergeCells>
  <phoneticPr fontId="1"/>
  <dataValidations count="1">
    <dataValidation imeMode="halfKatakana" allowBlank="1" showInputMessage="1" showErrorMessage="1" sqref="I28:J37"/>
  </dataValidation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91"/>
  <sheetViews>
    <sheetView topLeftCell="A73" workbookViewId="0">
      <selection activeCell="E85" sqref="E85"/>
    </sheetView>
  </sheetViews>
  <sheetFormatPr defaultRowHeight="13.2" x14ac:dyDescent="0.2"/>
  <cols>
    <col min="1" max="3" width="31.21875" style="95" customWidth="1"/>
  </cols>
  <sheetData>
    <row r="1" spans="1:3" x14ac:dyDescent="0.2">
      <c r="A1" s="96" t="s">
        <v>318</v>
      </c>
      <c r="B1" s="96"/>
      <c r="C1" s="96"/>
    </row>
    <row r="2" spans="1:3" x14ac:dyDescent="0.2">
      <c r="A2" s="97" t="s">
        <v>215</v>
      </c>
      <c r="B2" s="98" t="s">
        <v>214</v>
      </c>
      <c r="C2" s="96"/>
    </row>
    <row r="3" spans="1:3" x14ac:dyDescent="0.2">
      <c r="A3" s="97" t="s">
        <v>152</v>
      </c>
      <c r="B3" s="98" t="s">
        <v>216</v>
      </c>
      <c r="C3" s="96"/>
    </row>
    <row r="4" spans="1:3" x14ac:dyDescent="0.2">
      <c r="A4" s="97" t="s">
        <v>202</v>
      </c>
      <c r="B4" s="98" t="s">
        <v>217</v>
      </c>
      <c r="C4" s="96"/>
    </row>
    <row r="5" spans="1:3" x14ac:dyDescent="0.2">
      <c r="A5" s="97" t="s">
        <v>153</v>
      </c>
      <c r="B5" s="98" t="s">
        <v>218</v>
      </c>
      <c r="C5" s="96"/>
    </row>
    <row r="6" spans="1:3" x14ac:dyDescent="0.2">
      <c r="A6" s="97" t="s">
        <v>203</v>
      </c>
      <c r="B6" s="98" t="s">
        <v>219</v>
      </c>
      <c r="C6" s="96"/>
    </row>
    <row r="7" spans="1:3" x14ac:dyDescent="0.2">
      <c r="A7" s="97" t="s">
        <v>204</v>
      </c>
      <c r="B7" s="98" t="s">
        <v>220</v>
      </c>
      <c r="C7" s="96"/>
    </row>
    <row r="8" spans="1:3" x14ac:dyDescent="0.2">
      <c r="A8" s="97" t="s">
        <v>205</v>
      </c>
      <c r="B8" s="98" t="s">
        <v>221</v>
      </c>
      <c r="C8" s="96"/>
    </row>
    <row r="9" spans="1:3" x14ac:dyDescent="0.2">
      <c r="A9" s="97" t="s">
        <v>223</v>
      </c>
      <c r="B9" s="98" t="s">
        <v>222</v>
      </c>
      <c r="C9" s="96"/>
    </row>
    <row r="10" spans="1:3" x14ac:dyDescent="0.2">
      <c r="A10" s="97" t="s">
        <v>225</v>
      </c>
      <c r="B10" s="98" t="s">
        <v>224</v>
      </c>
      <c r="C10" s="96"/>
    </row>
    <row r="11" spans="1:3" x14ac:dyDescent="0.2">
      <c r="A11" s="97" t="s">
        <v>156</v>
      </c>
      <c r="B11" s="98" t="s">
        <v>226</v>
      </c>
      <c r="C11" s="96"/>
    </row>
    <row r="12" spans="1:3" x14ac:dyDescent="0.2">
      <c r="A12" s="99" t="s">
        <v>195</v>
      </c>
      <c r="B12" s="98" t="s">
        <v>208</v>
      </c>
      <c r="C12" s="96"/>
    </row>
    <row r="13" spans="1:3" x14ac:dyDescent="0.2">
      <c r="A13" s="97" t="s">
        <v>228</v>
      </c>
      <c r="B13" s="98" t="s">
        <v>227</v>
      </c>
      <c r="C13" s="96"/>
    </row>
    <row r="14" spans="1:3" x14ac:dyDescent="0.2">
      <c r="A14" s="97" t="s">
        <v>230</v>
      </c>
      <c r="B14" s="98" t="s">
        <v>229</v>
      </c>
      <c r="C14" s="96"/>
    </row>
    <row r="15" spans="1:3" x14ac:dyDescent="0.2">
      <c r="A15" s="97" t="s">
        <v>232</v>
      </c>
      <c r="B15" s="98" t="s">
        <v>231</v>
      </c>
      <c r="C15" s="96"/>
    </row>
    <row r="16" spans="1:3" x14ac:dyDescent="0.2">
      <c r="A16" s="99" t="s">
        <v>200</v>
      </c>
      <c r="B16" s="98" t="s">
        <v>226</v>
      </c>
      <c r="C16" s="96" t="s">
        <v>313</v>
      </c>
    </row>
    <row r="17" spans="1:5" x14ac:dyDescent="0.2">
      <c r="A17" s="97" t="s">
        <v>234</v>
      </c>
      <c r="B17" s="98" t="s">
        <v>233</v>
      </c>
      <c r="C17" s="96"/>
    </row>
    <row r="18" spans="1:5" x14ac:dyDescent="0.2">
      <c r="A18" s="97" t="s">
        <v>161</v>
      </c>
      <c r="B18" s="98" t="s">
        <v>235</v>
      </c>
      <c r="C18" s="96"/>
    </row>
    <row r="19" spans="1:5" x14ac:dyDescent="0.2">
      <c r="A19" s="97" t="s">
        <v>162</v>
      </c>
      <c r="B19" s="98" t="s">
        <v>236</v>
      </c>
      <c r="C19" s="96"/>
    </row>
    <row r="20" spans="1:5" x14ac:dyDescent="0.2">
      <c r="A20" s="97" t="s">
        <v>163</v>
      </c>
      <c r="B20" s="98" t="s">
        <v>237</v>
      </c>
      <c r="C20" s="96"/>
      <c r="E20" s="95"/>
    </row>
    <row r="21" spans="1:5" x14ac:dyDescent="0.2">
      <c r="A21" s="97" t="s">
        <v>239</v>
      </c>
      <c r="B21" s="98" t="s">
        <v>238</v>
      </c>
      <c r="C21" s="96"/>
    </row>
    <row r="22" spans="1:5" x14ac:dyDescent="0.2">
      <c r="A22" s="99" t="s">
        <v>198</v>
      </c>
      <c r="B22" s="98" t="s">
        <v>240</v>
      </c>
      <c r="C22" s="96"/>
    </row>
    <row r="23" spans="1:5" x14ac:dyDescent="0.2">
      <c r="A23" s="99" t="s">
        <v>196</v>
      </c>
      <c r="B23" s="98" t="s">
        <v>241</v>
      </c>
      <c r="C23" s="96"/>
    </row>
    <row r="24" spans="1:5" x14ac:dyDescent="0.2">
      <c r="A24" s="99" t="s">
        <v>199</v>
      </c>
      <c r="B24" s="98" t="s">
        <v>238</v>
      </c>
      <c r="C24" s="96" t="s">
        <v>242</v>
      </c>
    </row>
    <row r="25" spans="1:5" x14ac:dyDescent="0.2">
      <c r="A25" s="97" t="s">
        <v>244</v>
      </c>
      <c r="B25" s="98" t="s">
        <v>243</v>
      </c>
      <c r="C25" s="96"/>
    </row>
    <row r="26" spans="1:5" x14ac:dyDescent="0.2">
      <c r="A26" s="97" t="s">
        <v>246</v>
      </c>
      <c r="B26" s="98" t="s">
        <v>245</v>
      </c>
      <c r="C26" s="96"/>
    </row>
    <row r="27" spans="1:5" x14ac:dyDescent="0.2">
      <c r="A27" s="97" t="s">
        <v>248</v>
      </c>
      <c r="B27" s="98" t="s">
        <v>247</v>
      </c>
      <c r="C27" s="96"/>
    </row>
    <row r="28" spans="1:5" x14ac:dyDescent="0.2">
      <c r="A28" s="97" t="s">
        <v>250</v>
      </c>
      <c r="B28" s="98" t="s">
        <v>249</v>
      </c>
      <c r="C28" s="96"/>
    </row>
    <row r="29" spans="1:5" x14ac:dyDescent="0.2">
      <c r="A29" s="97" t="s">
        <v>252</v>
      </c>
      <c r="B29" s="98" t="s">
        <v>251</v>
      </c>
      <c r="C29" s="96"/>
    </row>
    <row r="30" spans="1:5" x14ac:dyDescent="0.2">
      <c r="A30" s="97" t="s">
        <v>254</v>
      </c>
      <c r="B30" s="98" t="s">
        <v>253</v>
      </c>
      <c r="C30" s="96"/>
    </row>
    <row r="31" spans="1:5" x14ac:dyDescent="0.2">
      <c r="A31" s="97" t="s">
        <v>256</v>
      </c>
      <c r="B31" s="98" t="s">
        <v>255</v>
      </c>
      <c r="C31" s="96"/>
    </row>
    <row r="32" spans="1:5" x14ac:dyDescent="0.2">
      <c r="A32" s="97" t="s">
        <v>258</v>
      </c>
      <c r="B32" s="98" t="s">
        <v>257</v>
      </c>
      <c r="C32" s="96"/>
    </row>
    <row r="33" spans="1:3" x14ac:dyDescent="0.2">
      <c r="A33" s="97" t="s">
        <v>260</v>
      </c>
      <c r="B33" s="98" t="s">
        <v>259</v>
      </c>
      <c r="C33" s="96"/>
    </row>
    <row r="34" spans="1:3" x14ac:dyDescent="0.2">
      <c r="A34" s="97" t="s">
        <v>408</v>
      </c>
      <c r="B34" s="98" t="s">
        <v>407</v>
      </c>
      <c r="C34" s="96"/>
    </row>
    <row r="35" spans="1:3" x14ac:dyDescent="0.2">
      <c r="A35" s="97" t="s">
        <v>262</v>
      </c>
      <c r="B35" s="98" t="s">
        <v>261</v>
      </c>
      <c r="C35" s="96"/>
    </row>
    <row r="36" spans="1:3" x14ac:dyDescent="0.2">
      <c r="A36" s="97" t="s">
        <v>264</v>
      </c>
      <c r="B36" s="98" t="s">
        <v>263</v>
      </c>
      <c r="C36" s="96"/>
    </row>
    <row r="37" spans="1:3" x14ac:dyDescent="0.2">
      <c r="A37" s="97" t="s">
        <v>266</v>
      </c>
      <c r="B37" s="98" t="s">
        <v>265</v>
      </c>
      <c r="C37" s="96"/>
    </row>
    <row r="38" spans="1:3" x14ac:dyDescent="0.2">
      <c r="A38" s="97" t="s">
        <v>268</v>
      </c>
      <c r="B38" s="98" t="s">
        <v>267</v>
      </c>
      <c r="C38" s="96"/>
    </row>
    <row r="39" spans="1:3" x14ac:dyDescent="0.2">
      <c r="A39" s="97" t="s">
        <v>409</v>
      </c>
      <c r="B39" s="98" t="s">
        <v>410</v>
      </c>
      <c r="C39" s="96"/>
    </row>
    <row r="40" spans="1:3" x14ac:dyDescent="0.2">
      <c r="A40" s="97" t="s">
        <v>270</v>
      </c>
      <c r="B40" s="98" t="s">
        <v>269</v>
      </c>
      <c r="C40" s="96"/>
    </row>
    <row r="41" spans="1:3" x14ac:dyDescent="0.2">
      <c r="A41" s="97" t="s">
        <v>272</v>
      </c>
      <c r="B41" s="98" t="s">
        <v>271</v>
      </c>
      <c r="C41" s="96"/>
    </row>
    <row r="42" spans="1:3" x14ac:dyDescent="0.2">
      <c r="A42" s="97" t="s">
        <v>274</v>
      </c>
      <c r="B42" s="98" t="s">
        <v>273</v>
      </c>
      <c r="C42" s="96"/>
    </row>
    <row r="43" spans="1:3" x14ac:dyDescent="0.2">
      <c r="A43" s="97" t="s">
        <v>276</v>
      </c>
      <c r="B43" s="98" t="s">
        <v>275</v>
      </c>
      <c r="C43" s="96"/>
    </row>
    <row r="44" spans="1:3" x14ac:dyDescent="0.2">
      <c r="A44" s="97" t="s">
        <v>278</v>
      </c>
      <c r="B44" s="98" t="s">
        <v>277</v>
      </c>
      <c r="C44" s="96"/>
    </row>
    <row r="45" spans="1:3" x14ac:dyDescent="0.2">
      <c r="A45" s="97" t="s">
        <v>280</v>
      </c>
      <c r="B45" s="98" t="s">
        <v>279</v>
      </c>
      <c r="C45" s="96"/>
    </row>
    <row r="46" spans="1:3" x14ac:dyDescent="0.2">
      <c r="A46" s="99" t="s">
        <v>315</v>
      </c>
      <c r="B46" s="98" t="s">
        <v>281</v>
      </c>
      <c r="C46" s="96"/>
    </row>
    <row r="47" spans="1:3" x14ac:dyDescent="0.2">
      <c r="A47" s="97" t="s">
        <v>283</v>
      </c>
      <c r="B47" s="98" t="s">
        <v>282</v>
      </c>
      <c r="C47" s="96"/>
    </row>
    <row r="48" spans="1:3" x14ac:dyDescent="0.2">
      <c r="A48" s="97" t="s">
        <v>285</v>
      </c>
      <c r="B48" s="98" t="s">
        <v>284</v>
      </c>
      <c r="C48" s="96"/>
    </row>
    <row r="49" spans="1:3" x14ac:dyDescent="0.2">
      <c r="A49" s="97" t="s">
        <v>287</v>
      </c>
      <c r="B49" s="98" t="s">
        <v>286</v>
      </c>
      <c r="C49" s="96"/>
    </row>
    <row r="50" spans="1:3" x14ac:dyDescent="0.2">
      <c r="A50" s="97" t="s">
        <v>289</v>
      </c>
      <c r="B50" s="98" t="s">
        <v>288</v>
      </c>
      <c r="C50" s="96"/>
    </row>
    <row r="51" spans="1:3" x14ac:dyDescent="0.2">
      <c r="A51" s="97" t="s">
        <v>291</v>
      </c>
      <c r="B51" s="98" t="s">
        <v>290</v>
      </c>
      <c r="C51" s="96"/>
    </row>
    <row r="52" spans="1:3" x14ac:dyDescent="0.2">
      <c r="A52" s="97" t="s">
        <v>293</v>
      </c>
      <c r="B52" s="98" t="s">
        <v>292</v>
      </c>
      <c r="C52" s="96"/>
    </row>
    <row r="53" spans="1:3" x14ac:dyDescent="0.2">
      <c r="A53" s="97" t="s">
        <v>295</v>
      </c>
      <c r="B53" s="98" t="s">
        <v>294</v>
      </c>
      <c r="C53" s="96"/>
    </row>
    <row r="54" spans="1:3" x14ac:dyDescent="0.2">
      <c r="A54" s="97" t="s">
        <v>297</v>
      </c>
      <c r="B54" s="98" t="s">
        <v>296</v>
      </c>
      <c r="C54" s="96"/>
    </row>
    <row r="55" spans="1:3" x14ac:dyDescent="0.2">
      <c r="A55" s="97" t="s">
        <v>299</v>
      </c>
      <c r="B55" s="98" t="s">
        <v>298</v>
      </c>
      <c r="C55" s="96"/>
    </row>
    <row r="56" spans="1:3" x14ac:dyDescent="0.2">
      <c r="A56" s="99" t="s">
        <v>197</v>
      </c>
      <c r="B56" s="98" t="s">
        <v>300</v>
      </c>
      <c r="C56" s="96"/>
    </row>
    <row r="57" spans="1:3" x14ac:dyDescent="0.2">
      <c r="A57" s="97" t="s">
        <v>302</v>
      </c>
      <c r="B57" s="98" t="s">
        <v>301</v>
      </c>
      <c r="C57" s="96"/>
    </row>
    <row r="58" spans="1:3" x14ac:dyDescent="0.2">
      <c r="A58" s="97" t="s">
        <v>304</v>
      </c>
      <c r="B58" s="98" t="s">
        <v>303</v>
      </c>
      <c r="C58" s="96"/>
    </row>
    <row r="59" spans="1:3" x14ac:dyDescent="0.2">
      <c r="A59" s="97" t="s">
        <v>306</v>
      </c>
      <c r="B59" s="98" t="s">
        <v>305</v>
      </c>
      <c r="C59" s="96"/>
    </row>
    <row r="60" spans="1:3" x14ac:dyDescent="0.2">
      <c r="A60" s="97" t="s">
        <v>308</v>
      </c>
      <c r="B60" s="98" t="s">
        <v>307</v>
      </c>
      <c r="C60" s="96"/>
    </row>
    <row r="61" spans="1:3" x14ac:dyDescent="0.2">
      <c r="A61" s="97" t="s">
        <v>310</v>
      </c>
      <c r="B61" s="98" t="s">
        <v>309</v>
      </c>
      <c r="C61" s="96"/>
    </row>
    <row r="62" spans="1:3" x14ac:dyDescent="0.2">
      <c r="A62" s="97" t="s">
        <v>312</v>
      </c>
      <c r="B62" s="98" t="s">
        <v>311</v>
      </c>
      <c r="C62" s="96"/>
    </row>
    <row r="63" spans="1:3" x14ac:dyDescent="0.2">
      <c r="A63" s="96"/>
      <c r="B63" s="96"/>
      <c r="C63" s="96"/>
    </row>
    <row r="64" spans="1:3" x14ac:dyDescent="0.2">
      <c r="A64" s="96"/>
      <c r="B64" s="96"/>
      <c r="C64" s="96"/>
    </row>
    <row r="65" spans="1:3" x14ac:dyDescent="0.2">
      <c r="A65" s="96" t="s">
        <v>319</v>
      </c>
      <c r="B65" s="96"/>
      <c r="C65" s="96"/>
    </row>
    <row r="66" spans="1:3" x14ac:dyDescent="0.2">
      <c r="A66" s="97" t="s">
        <v>148</v>
      </c>
      <c r="B66" s="97" t="s">
        <v>149</v>
      </c>
      <c r="C66" s="97" t="s">
        <v>150</v>
      </c>
    </row>
    <row r="67" spans="1:3" x14ac:dyDescent="0.2">
      <c r="A67" s="99" t="s">
        <v>151</v>
      </c>
      <c r="B67" s="99" t="s">
        <v>151</v>
      </c>
      <c r="C67" s="97" t="s">
        <v>201</v>
      </c>
    </row>
    <row r="68" spans="1:3" x14ac:dyDescent="0.2">
      <c r="A68" s="99" t="s">
        <v>155</v>
      </c>
      <c r="B68" s="99" t="s">
        <v>154</v>
      </c>
      <c r="C68" s="97" t="s">
        <v>152</v>
      </c>
    </row>
    <row r="69" spans="1:3" x14ac:dyDescent="0.2">
      <c r="A69" s="99" t="s">
        <v>164</v>
      </c>
      <c r="B69" s="99" t="s">
        <v>156</v>
      </c>
      <c r="C69" s="97" t="s">
        <v>202</v>
      </c>
    </row>
    <row r="70" spans="1:3" x14ac:dyDescent="0.2">
      <c r="A70" s="99" t="s">
        <v>165</v>
      </c>
      <c r="B70" s="99" t="s">
        <v>195</v>
      </c>
      <c r="C70" s="97" t="s">
        <v>153</v>
      </c>
    </row>
    <row r="71" spans="1:3" x14ac:dyDescent="0.2">
      <c r="A71" s="99" t="s">
        <v>166</v>
      </c>
      <c r="B71" s="99" t="s">
        <v>157</v>
      </c>
      <c r="C71" s="97" t="s">
        <v>203</v>
      </c>
    </row>
    <row r="72" spans="1:3" x14ac:dyDescent="0.2">
      <c r="A72" s="99" t="s">
        <v>167</v>
      </c>
      <c r="B72" s="99" t="s">
        <v>158</v>
      </c>
      <c r="C72" s="97" t="s">
        <v>204</v>
      </c>
    </row>
    <row r="73" spans="1:3" x14ac:dyDescent="0.2">
      <c r="A73" s="99" t="s">
        <v>168</v>
      </c>
      <c r="B73" s="99" t="s">
        <v>159</v>
      </c>
      <c r="C73" s="97" t="s">
        <v>205</v>
      </c>
    </row>
    <row r="74" spans="1:3" x14ac:dyDescent="0.2">
      <c r="A74" s="99" t="s">
        <v>199</v>
      </c>
      <c r="B74" s="99" t="s">
        <v>200</v>
      </c>
      <c r="C74" s="97" t="s">
        <v>161</v>
      </c>
    </row>
    <row r="75" spans="1:3" x14ac:dyDescent="0.2">
      <c r="A75" s="99" t="s">
        <v>198</v>
      </c>
      <c r="B75" s="99" t="s">
        <v>160</v>
      </c>
      <c r="C75" s="97" t="s">
        <v>162</v>
      </c>
    </row>
    <row r="76" spans="1:3" x14ac:dyDescent="0.2">
      <c r="A76" s="99" t="s">
        <v>196</v>
      </c>
      <c r="B76" s="99" t="s">
        <v>169</v>
      </c>
      <c r="C76" s="97" t="s">
        <v>163</v>
      </c>
    </row>
    <row r="77" spans="1:3" x14ac:dyDescent="0.2">
      <c r="A77" s="99" t="s">
        <v>170</v>
      </c>
      <c r="B77" s="99" t="s">
        <v>171</v>
      </c>
      <c r="C77" s="97" t="s">
        <v>206</v>
      </c>
    </row>
    <row r="78" spans="1:3" x14ac:dyDescent="0.2">
      <c r="A78" s="99" t="s">
        <v>175</v>
      </c>
      <c r="B78" s="99" t="s">
        <v>172</v>
      </c>
      <c r="C78" s="97" t="s">
        <v>207</v>
      </c>
    </row>
    <row r="79" spans="1:3" x14ac:dyDescent="0.2">
      <c r="A79" s="99" t="s">
        <v>176</v>
      </c>
      <c r="B79" s="99" t="s">
        <v>173</v>
      </c>
      <c r="C79" s="97"/>
    </row>
    <row r="80" spans="1:3" x14ac:dyDescent="0.2">
      <c r="A80" s="99" t="s">
        <v>177</v>
      </c>
      <c r="B80" s="97" t="s">
        <v>425</v>
      </c>
      <c r="C80" s="97"/>
    </row>
    <row r="81" spans="1:3" x14ac:dyDescent="0.2">
      <c r="A81" s="97" t="s">
        <v>409</v>
      </c>
      <c r="B81" s="99" t="s">
        <v>174</v>
      </c>
      <c r="C81" s="97"/>
    </row>
    <row r="82" spans="1:3" x14ac:dyDescent="0.2">
      <c r="A82" s="99" t="s">
        <v>178</v>
      </c>
      <c r="B82" s="99" t="s">
        <v>179</v>
      </c>
      <c r="C82" s="97"/>
    </row>
    <row r="83" spans="1:3" x14ac:dyDescent="0.2">
      <c r="A83" s="99" t="s">
        <v>188</v>
      </c>
      <c r="B83" s="99" t="s">
        <v>181</v>
      </c>
      <c r="C83" s="97"/>
    </row>
    <row r="84" spans="1:3" x14ac:dyDescent="0.2">
      <c r="A84" s="99" t="s">
        <v>191</v>
      </c>
      <c r="B84" s="99" t="s">
        <v>182</v>
      </c>
      <c r="C84" s="97"/>
    </row>
    <row r="85" spans="1:3" x14ac:dyDescent="0.2">
      <c r="A85" s="99" t="s">
        <v>189</v>
      </c>
      <c r="B85" s="99" t="s">
        <v>180</v>
      </c>
      <c r="C85" s="97"/>
    </row>
    <row r="86" spans="1:3" x14ac:dyDescent="0.2">
      <c r="A86" s="99" t="s">
        <v>190</v>
      </c>
      <c r="B86" s="99" t="s">
        <v>183</v>
      </c>
      <c r="C86" s="97"/>
    </row>
    <row r="87" spans="1:3" x14ac:dyDescent="0.2">
      <c r="A87" s="99" t="s">
        <v>197</v>
      </c>
      <c r="B87" s="99" t="s">
        <v>184</v>
      </c>
      <c r="C87" s="97"/>
    </row>
    <row r="88" spans="1:3" x14ac:dyDescent="0.2">
      <c r="A88" s="99" t="s">
        <v>192</v>
      </c>
      <c r="B88" s="99" t="s">
        <v>315</v>
      </c>
      <c r="C88" s="97"/>
    </row>
    <row r="89" spans="1:3" x14ac:dyDescent="0.2">
      <c r="A89" s="99" t="s">
        <v>193</v>
      </c>
      <c r="B89" s="99" t="s">
        <v>185</v>
      </c>
      <c r="C89" s="97"/>
    </row>
    <row r="90" spans="1:3" x14ac:dyDescent="0.2">
      <c r="A90" s="99" t="s">
        <v>194</v>
      </c>
      <c r="B90" s="99" t="s">
        <v>186</v>
      </c>
      <c r="C90" s="97"/>
    </row>
    <row r="91" spans="1:3" x14ac:dyDescent="0.2">
      <c r="A91" s="99" t="s">
        <v>187</v>
      </c>
    </row>
  </sheetData>
  <sheetProtection algorithmName="SHA-512" hashValue="YUKGlOt5IZSwcczabvTMcAoi6zfPnG+2UrZf2xLke9mGMo2gTHSX1G3xWfoQ1gnwetsyzX7XBvj8kQqkrtvPcQ==" saltValue="PRAqfEptMUPwUYZYntsGqw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B53" sqref="B53"/>
    </sheetView>
  </sheetViews>
  <sheetFormatPr defaultRowHeight="13.2" x14ac:dyDescent="0.2"/>
  <cols>
    <col min="1" max="1" width="9.88671875" style="105" bestFit="1" customWidth="1"/>
    <col min="2" max="2" width="36.21875" style="105" bestFit="1" customWidth="1"/>
    <col min="3" max="254" width="8.88671875" style="104"/>
    <col min="255" max="255" width="35.88671875" style="104" bestFit="1" customWidth="1"/>
    <col min="256" max="510" width="8.88671875" style="104"/>
    <col min="511" max="511" width="35.88671875" style="104" bestFit="1" customWidth="1"/>
    <col min="512" max="766" width="8.88671875" style="104"/>
    <col min="767" max="767" width="35.88671875" style="104" bestFit="1" customWidth="1"/>
    <col min="768" max="1022" width="8.88671875" style="104"/>
    <col min="1023" max="1023" width="35.88671875" style="104" bestFit="1" customWidth="1"/>
    <col min="1024" max="1278" width="8.88671875" style="104"/>
    <col min="1279" max="1279" width="35.88671875" style="104" bestFit="1" customWidth="1"/>
    <col min="1280" max="1534" width="8.88671875" style="104"/>
    <col min="1535" max="1535" width="35.88671875" style="104" bestFit="1" customWidth="1"/>
    <col min="1536" max="1790" width="8.88671875" style="104"/>
    <col min="1791" max="1791" width="35.88671875" style="104" bestFit="1" customWidth="1"/>
    <col min="1792" max="2046" width="8.88671875" style="104"/>
    <col min="2047" max="2047" width="35.88671875" style="104" bestFit="1" customWidth="1"/>
    <col min="2048" max="2302" width="8.88671875" style="104"/>
    <col min="2303" max="2303" width="35.88671875" style="104" bestFit="1" customWidth="1"/>
    <col min="2304" max="2558" width="8.88671875" style="104"/>
    <col min="2559" max="2559" width="35.88671875" style="104" bestFit="1" customWidth="1"/>
    <col min="2560" max="2814" width="8.88671875" style="104"/>
    <col min="2815" max="2815" width="35.88671875" style="104" bestFit="1" customWidth="1"/>
    <col min="2816" max="3070" width="8.88671875" style="104"/>
    <col min="3071" max="3071" width="35.88671875" style="104" bestFit="1" customWidth="1"/>
    <col min="3072" max="3326" width="8.88671875" style="104"/>
    <col min="3327" max="3327" width="35.88671875" style="104" bestFit="1" customWidth="1"/>
    <col min="3328" max="3582" width="8.88671875" style="104"/>
    <col min="3583" max="3583" width="35.88671875" style="104" bestFit="1" customWidth="1"/>
    <col min="3584" max="3838" width="8.88671875" style="104"/>
    <col min="3839" max="3839" width="35.88671875" style="104" bestFit="1" customWidth="1"/>
    <col min="3840" max="4094" width="8.88671875" style="104"/>
    <col min="4095" max="4095" width="35.88671875" style="104" bestFit="1" customWidth="1"/>
    <col min="4096" max="4350" width="8.88671875" style="104"/>
    <col min="4351" max="4351" width="35.88671875" style="104" bestFit="1" customWidth="1"/>
    <col min="4352" max="4606" width="8.88671875" style="104"/>
    <col min="4607" max="4607" width="35.88671875" style="104" bestFit="1" customWidth="1"/>
    <col min="4608" max="4862" width="8.88671875" style="104"/>
    <col min="4863" max="4863" width="35.88671875" style="104" bestFit="1" customWidth="1"/>
    <col min="4864" max="5118" width="8.88671875" style="104"/>
    <col min="5119" max="5119" width="35.88671875" style="104" bestFit="1" customWidth="1"/>
    <col min="5120" max="5374" width="8.88671875" style="104"/>
    <col min="5375" max="5375" width="35.88671875" style="104" bestFit="1" customWidth="1"/>
    <col min="5376" max="5630" width="8.88671875" style="104"/>
    <col min="5631" max="5631" width="35.88671875" style="104" bestFit="1" customWidth="1"/>
    <col min="5632" max="5886" width="8.88671875" style="104"/>
    <col min="5887" max="5887" width="35.88671875" style="104" bestFit="1" customWidth="1"/>
    <col min="5888" max="6142" width="8.88671875" style="104"/>
    <col min="6143" max="6143" width="35.88671875" style="104" bestFit="1" customWidth="1"/>
    <col min="6144" max="6398" width="8.88671875" style="104"/>
    <col min="6399" max="6399" width="35.88671875" style="104" bestFit="1" customWidth="1"/>
    <col min="6400" max="6654" width="8.88671875" style="104"/>
    <col min="6655" max="6655" width="35.88671875" style="104" bestFit="1" customWidth="1"/>
    <col min="6656" max="6910" width="8.88671875" style="104"/>
    <col min="6911" max="6911" width="35.88671875" style="104" bestFit="1" customWidth="1"/>
    <col min="6912" max="7166" width="8.88671875" style="104"/>
    <col min="7167" max="7167" width="35.88671875" style="104" bestFit="1" customWidth="1"/>
    <col min="7168" max="7422" width="8.88671875" style="104"/>
    <col min="7423" max="7423" width="35.88671875" style="104" bestFit="1" customWidth="1"/>
    <col min="7424" max="7678" width="8.88671875" style="104"/>
    <col min="7679" max="7679" width="35.88671875" style="104" bestFit="1" customWidth="1"/>
    <col min="7680" max="7934" width="8.88671875" style="104"/>
    <col min="7935" max="7935" width="35.88671875" style="104" bestFit="1" customWidth="1"/>
    <col min="7936" max="8190" width="8.88671875" style="104"/>
    <col min="8191" max="8191" width="35.88671875" style="104" bestFit="1" customWidth="1"/>
    <col min="8192" max="8446" width="8.88671875" style="104"/>
    <col min="8447" max="8447" width="35.88671875" style="104" bestFit="1" customWidth="1"/>
    <col min="8448" max="8702" width="8.88671875" style="104"/>
    <col min="8703" max="8703" width="35.88671875" style="104" bestFit="1" customWidth="1"/>
    <col min="8704" max="8958" width="8.88671875" style="104"/>
    <col min="8959" max="8959" width="35.88671875" style="104" bestFit="1" customWidth="1"/>
    <col min="8960" max="9214" width="8.88671875" style="104"/>
    <col min="9215" max="9215" width="35.88671875" style="104" bestFit="1" customWidth="1"/>
    <col min="9216" max="9470" width="8.88671875" style="104"/>
    <col min="9471" max="9471" width="35.88671875" style="104" bestFit="1" customWidth="1"/>
    <col min="9472" max="9726" width="8.88671875" style="104"/>
    <col min="9727" max="9727" width="35.88671875" style="104" bestFit="1" customWidth="1"/>
    <col min="9728" max="9982" width="8.88671875" style="104"/>
    <col min="9983" max="9983" width="35.88671875" style="104" bestFit="1" customWidth="1"/>
    <col min="9984" max="10238" width="8.88671875" style="104"/>
    <col min="10239" max="10239" width="35.88671875" style="104" bestFit="1" customWidth="1"/>
    <col min="10240" max="10494" width="8.88671875" style="104"/>
    <col min="10495" max="10495" width="35.88671875" style="104" bestFit="1" customWidth="1"/>
    <col min="10496" max="10750" width="8.88671875" style="104"/>
    <col min="10751" max="10751" width="35.88671875" style="104" bestFit="1" customWidth="1"/>
    <col min="10752" max="11006" width="8.88671875" style="104"/>
    <col min="11007" max="11007" width="35.88671875" style="104" bestFit="1" customWidth="1"/>
    <col min="11008" max="11262" width="8.88671875" style="104"/>
    <col min="11263" max="11263" width="35.88671875" style="104" bestFit="1" customWidth="1"/>
    <col min="11264" max="11518" width="8.88671875" style="104"/>
    <col min="11519" max="11519" width="35.88671875" style="104" bestFit="1" customWidth="1"/>
    <col min="11520" max="11774" width="8.88671875" style="104"/>
    <col min="11775" max="11775" width="35.88671875" style="104" bestFit="1" customWidth="1"/>
    <col min="11776" max="12030" width="8.88671875" style="104"/>
    <col min="12031" max="12031" width="35.88671875" style="104" bestFit="1" customWidth="1"/>
    <col min="12032" max="12286" width="8.88671875" style="104"/>
    <col min="12287" max="12287" width="35.88671875" style="104" bestFit="1" customWidth="1"/>
    <col min="12288" max="12542" width="8.88671875" style="104"/>
    <col min="12543" max="12543" width="35.88671875" style="104" bestFit="1" customWidth="1"/>
    <col min="12544" max="12798" width="8.88671875" style="104"/>
    <col min="12799" max="12799" width="35.88671875" style="104" bestFit="1" customWidth="1"/>
    <col min="12800" max="13054" width="8.88671875" style="104"/>
    <col min="13055" max="13055" width="35.88671875" style="104" bestFit="1" customWidth="1"/>
    <col min="13056" max="13310" width="8.88671875" style="104"/>
    <col min="13311" max="13311" width="35.88671875" style="104" bestFit="1" customWidth="1"/>
    <col min="13312" max="13566" width="8.88671875" style="104"/>
    <col min="13567" max="13567" width="35.88671875" style="104" bestFit="1" customWidth="1"/>
    <col min="13568" max="13822" width="8.88671875" style="104"/>
    <col min="13823" max="13823" width="35.88671875" style="104" bestFit="1" customWidth="1"/>
    <col min="13824" max="14078" width="8.88671875" style="104"/>
    <col min="14079" max="14079" width="35.88671875" style="104" bestFit="1" customWidth="1"/>
    <col min="14080" max="14334" width="8.88671875" style="104"/>
    <col min="14335" max="14335" width="35.88671875" style="104" bestFit="1" customWidth="1"/>
    <col min="14336" max="14590" width="8.88671875" style="104"/>
    <col min="14591" max="14591" width="35.88671875" style="104" bestFit="1" customWidth="1"/>
    <col min="14592" max="14846" width="8.88671875" style="104"/>
    <col min="14847" max="14847" width="35.88671875" style="104" bestFit="1" customWidth="1"/>
    <col min="14848" max="15102" width="8.88671875" style="104"/>
    <col min="15103" max="15103" width="35.88671875" style="104" bestFit="1" customWidth="1"/>
    <col min="15104" max="15358" width="8.88671875" style="104"/>
    <col min="15359" max="15359" width="35.88671875" style="104" bestFit="1" customWidth="1"/>
    <col min="15360" max="15614" width="8.88671875" style="104"/>
    <col min="15615" max="15615" width="35.88671875" style="104" bestFit="1" customWidth="1"/>
    <col min="15616" max="15870" width="8.88671875" style="104"/>
    <col min="15871" max="15871" width="35.88671875" style="104" bestFit="1" customWidth="1"/>
    <col min="15872" max="16126" width="8.88671875" style="104"/>
    <col min="16127" max="16127" width="35.88671875" style="104" bestFit="1" customWidth="1"/>
    <col min="16128" max="16384" width="8.88671875" style="104"/>
  </cols>
  <sheetData>
    <row r="1" spans="1:2" x14ac:dyDescent="0.2">
      <c r="A1" s="111" t="s">
        <v>390</v>
      </c>
      <c r="B1" s="110" t="s">
        <v>389</v>
      </c>
    </row>
    <row r="2" spans="1:2" x14ac:dyDescent="0.2">
      <c r="A2" s="107">
        <v>501000</v>
      </c>
      <c r="B2" s="106" t="s">
        <v>203</v>
      </c>
    </row>
    <row r="3" spans="1:2" x14ac:dyDescent="0.2">
      <c r="A3" s="109">
        <v>501005</v>
      </c>
      <c r="B3" s="108" t="s">
        <v>388</v>
      </c>
    </row>
    <row r="4" spans="1:2" x14ac:dyDescent="0.2">
      <c r="A4" s="107">
        <v>501010</v>
      </c>
      <c r="B4" s="106" t="s">
        <v>387</v>
      </c>
    </row>
    <row r="5" spans="1:2" x14ac:dyDescent="0.2">
      <c r="A5" s="107">
        <v>501015</v>
      </c>
      <c r="B5" s="106" t="s">
        <v>386</v>
      </c>
    </row>
    <row r="6" spans="1:2" x14ac:dyDescent="0.2">
      <c r="A6" s="109">
        <v>501020</v>
      </c>
      <c r="B6" s="108" t="s">
        <v>385</v>
      </c>
    </row>
    <row r="7" spans="1:2" x14ac:dyDescent="0.2">
      <c r="A7" s="107">
        <v>502000</v>
      </c>
      <c r="B7" s="106" t="s">
        <v>204</v>
      </c>
    </row>
    <row r="8" spans="1:2" x14ac:dyDescent="0.2">
      <c r="A8" s="107">
        <v>503000</v>
      </c>
      <c r="B8" s="106" t="s">
        <v>205</v>
      </c>
    </row>
    <row r="9" spans="1:2" x14ac:dyDescent="0.2">
      <c r="A9" s="107">
        <v>505000</v>
      </c>
      <c r="B9" s="106" t="s">
        <v>152</v>
      </c>
    </row>
    <row r="10" spans="1:2" x14ac:dyDescent="0.2">
      <c r="A10" s="107">
        <v>505005</v>
      </c>
      <c r="B10" s="106" t="s">
        <v>384</v>
      </c>
    </row>
    <row r="11" spans="1:2" x14ac:dyDescent="0.2">
      <c r="A11" s="107">
        <v>507000</v>
      </c>
      <c r="B11" s="106" t="s">
        <v>153</v>
      </c>
    </row>
    <row r="12" spans="1:2" x14ac:dyDescent="0.2">
      <c r="A12" s="107">
        <v>507005</v>
      </c>
      <c r="B12" s="106" t="s">
        <v>383</v>
      </c>
    </row>
    <row r="13" spans="1:2" x14ac:dyDescent="0.2">
      <c r="A13" s="107">
        <v>508010</v>
      </c>
      <c r="B13" s="106" t="s">
        <v>161</v>
      </c>
    </row>
    <row r="14" spans="1:2" x14ac:dyDescent="0.2">
      <c r="A14" s="107">
        <v>508015</v>
      </c>
      <c r="B14" s="106" t="s">
        <v>382</v>
      </c>
    </row>
    <row r="15" spans="1:2" x14ac:dyDescent="0.2">
      <c r="A15" s="107">
        <v>509000</v>
      </c>
      <c r="B15" s="106" t="s">
        <v>381</v>
      </c>
    </row>
    <row r="16" spans="1:2" x14ac:dyDescent="0.2">
      <c r="A16" s="107">
        <v>511000</v>
      </c>
      <c r="B16" s="106" t="s">
        <v>380</v>
      </c>
    </row>
    <row r="17" spans="1:2" x14ac:dyDescent="0.2">
      <c r="A17" s="107">
        <v>512000</v>
      </c>
      <c r="B17" s="106" t="s">
        <v>379</v>
      </c>
    </row>
    <row r="18" spans="1:2" x14ac:dyDescent="0.2">
      <c r="A18" s="107">
        <v>601000</v>
      </c>
      <c r="B18" s="106" t="s">
        <v>223</v>
      </c>
    </row>
    <row r="19" spans="1:2" x14ac:dyDescent="0.2">
      <c r="A19" s="107">
        <v>603000</v>
      </c>
      <c r="B19" s="106" t="s">
        <v>156</v>
      </c>
    </row>
    <row r="20" spans="1:2" x14ac:dyDescent="0.2">
      <c r="A20" s="107">
        <v>603005</v>
      </c>
      <c r="B20" s="106" t="s">
        <v>378</v>
      </c>
    </row>
    <row r="21" spans="1:2" x14ac:dyDescent="0.2">
      <c r="A21" s="107">
        <v>603010</v>
      </c>
      <c r="B21" s="106" t="s">
        <v>377</v>
      </c>
    </row>
    <row r="22" spans="1:2" x14ac:dyDescent="0.2">
      <c r="A22" s="107">
        <v>603015</v>
      </c>
      <c r="B22" s="106" t="s">
        <v>376</v>
      </c>
    </row>
    <row r="23" spans="1:2" x14ac:dyDescent="0.2">
      <c r="A23" s="107">
        <v>603020</v>
      </c>
      <c r="B23" s="106" t="s">
        <v>375</v>
      </c>
    </row>
    <row r="24" spans="1:2" x14ac:dyDescent="0.2">
      <c r="A24" s="107">
        <v>603025</v>
      </c>
      <c r="B24" s="106" t="s">
        <v>374</v>
      </c>
    </row>
    <row r="25" spans="1:2" x14ac:dyDescent="0.2">
      <c r="A25" s="107">
        <v>603030</v>
      </c>
      <c r="B25" s="106" t="s">
        <v>373</v>
      </c>
    </row>
    <row r="26" spans="1:2" x14ac:dyDescent="0.2">
      <c r="A26" s="107">
        <v>603035</v>
      </c>
      <c r="B26" s="106" t="s">
        <v>372</v>
      </c>
    </row>
    <row r="27" spans="1:2" x14ac:dyDescent="0.2">
      <c r="A27" s="107">
        <v>603040</v>
      </c>
      <c r="B27" s="106" t="s">
        <v>228</v>
      </c>
    </row>
    <row r="28" spans="1:2" x14ac:dyDescent="0.2">
      <c r="A28" s="107">
        <v>603045</v>
      </c>
      <c r="B28" s="106" t="s">
        <v>230</v>
      </c>
    </row>
    <row r="29" spans="1:2" x14ac:dyDescent="0.2">
      <c r="A29" s="107">
        <v>603050</v>
      </c>
      <c r="B29" s="106" t="s">
        <v>232</v>
      </c>
    </row>
    <row r="30" spans="1:2" x14ac:dyDescent="0.2">
      <c r="A30" s="107">
        <v>603500</v>
      </c>
      <c r="B30" s="106" t="s">
        <v>234</v>
      </c>
    </row>
    <row r="31" spans="1:2" x14ac:dyDescent="0.2">
      <c r="A31" s="107">
        <v>603505</v>
      </c>
      <c r="B31" s="106" t="s">
        <v>371</v>
      </c>
    </row>
    <row r="32" spans="1:2" x14ac:dyDescent="0.2">
      <c r="A32" s="107">
        <v>604000</v>
      </c>
      <c r="B32" s="106" t="s">
        <v>370</v>
      </c>
    </row>
    <row r="33" spans="1:2" x14ac:dyDescent="0.2">
      <c r="A33" s="107">
        <v>605000</v>
      </c>
      <c r="B33" s="106" t="s">
        <v>369</v>
      </c>
    </row>
    <row r="34" spans="1:2" x14ac:dyDescent="0.2">
      <c r="A34" s="107">
        <v>606000</v>
      </c>
      <c r="B34" s="106" t="s">
        <v>368</v>
      </c>
    </row>
    <row r="35" spans="1:2" x14ac:dyDescent="0.2">
      <c r="A35" s="107">
        <v>606005</v>
      </c>
      <c r="B35" s="106" t="s">
        <v>367</v>
      </c>
    </row>
    <row r="36" spans="1:2" x14ac:dyDescent="0.2">
      <c r="A36" s="107">
        <v>607000</v>
      </c>
      <c r="B36" s="106" t="s">
        <v>366</v>
      </c>
    </row>
    <row r="37" spans="1:2" x14ac:dyDescent="0.2">
      <c r="A37" s="107">
        <v>607005</v>
      </c>
      <c r="B37" s="106" t="s">
        <v>365</v>
      </c>
    </row>
    <row r="38" spans="1:2" x14ac:dyDescent="0.2">
      <c r="A38" s="107">
        <v>607010</v>
      </c>
      <c r="B38" s="106" t="s">
        <v>364</v>
      </c>
    </row>
    <row r="39" spans="1:2" x14ac:dyDescent="0.2">
      <c r="A39" s="107">
        <v>607015</v>
      </c>
      <c r="B39" s="106" t="s">
        <v>280</v>
      </c>
    </row>
    <row r="40" spans="1:2" x14ac:dyDescent="0.2">
      <c r="A40" s="107">
        <v>607020</v>
      </c>
      <c r="B40" s="106" t="s">
        <v>363</v>
      </c>
    </row>
    <row r="41" spans="1:2" x14ac:dyDescent="0.2">
      <c r="A41" s="107">
        <v>607025</v>
      </c>
      <c r="B41" s="106" t="s">
        <v>362</v>
      </c>
    </row>
    <row r="42" spans="1:2" x14ac:dyDescent="0.2">
      <c r="A42" s="107">
        <v>607027</v>
      </c>
      <c r="B42" s="106" t="s">
        <v>361</v>
      </c>
    </row>
    <row r="43" spans="1:2" x14ac:dyDescent="0.2">
      <c r="A43" s="107">
        <v>607030</v>
      </c>
      <c r="B43" s="106" t="s">
        <v>360</v>
      </c>
    </row>
    <row r="44" spans="1:2" x14ac:dyDescent="0.2">
      <c r="A44" s="107">
        <v>607035</v>
      </c>
      <c r="B44" s="106" t="s">
        <v>359</v>
      </c>
    </row>
    <row r="45" spans="1:2" x14ac:dyDescent="0.2">
      <c r="A45" s="107">
        <v>607040</v>
      </c>
      <c r="B45" s="106" t="s">
        <v>358</v>
      </c>
    </row>
    <row r="46" spans="1:2" x14ac:dyDescent="0.2">
      <c r="A46" s="107">
        <v>607045</v>
      </c>
      <c r="B46" s="106" t="s">
        <v>357</v>
      </c>
    </row>
    <row r="47" spans="1:2" x14ac:dyDescent="0.2">
      <c r="A47" s="107">
        <v>607050</v>
      </c>
      <c r="B47" s="106" t="s">
        <v>356</v>
      </c>
    </row>
    <row r="48" spans="1:2" x14ac:dyDescent="0.2">
      <c r="A48" s="107">
        <v>608000</v>
      </c>
      <c r="B48" s="106" t="s">
        <v>355</v>
      </c>
    </row>
    <row r="49" spans="1:2" x14ac:dyDescent="0.2">
      <c r="A49" s="107">
        <v>609000</v>
      </c>
      <c r="B49" s="106" t="s">
        <v>354</v>
      </c>
    </row>
    <row r="50" spans="1:2" x14ac:dyDescent="0.2">
      <c r="A50" s="107">
        <v>609005</v>
      </c>
      <c r="B50" s="106" t="s">
        <v>353</v>
      </c>
    </row>
    <row r="51" spans="1:2" x14ac:dyDescent="0.2">
      <c r="A51" s="107">
        <v>610000</v>
      </c>
      <c r="B51" s="106" t="s">
        <v>352</v>
      </c>
    </row>
    <row r="52" spans="1:2" x14ac:dyDescent="0.2">
      <c r="A52" s="107">
        <v>611000</v>
      </c>
      <c r="B52" s="106" t="s">
        <v>202</v>
      </c>
    </row>
    <row r="53" spans="1:2" x14ac:dyDescent="0.2">
      <c r="A53" s="107">
        <v>701000</v>
      </c>
      <c r="B53" s="106" t="s">
        <v>225</v>
      </c>
    </row>
    <row r="54" spans="1:2" x14ac:dyDescent="0.2">
      <c r="A54" s="107">
        <v>702000</v>
      </c>
      <c r="B54" s="106" t="s">
        <v>351</v>
      </c>
    </row>
    <row r="55" spans="1:2" x14ac:dyDescent="0.2">
      <c r="A55" s="107">
        <v>702005</v>
      </c>
      <c r="B55" s="106" t="s">
        <v>350</v>
      </c>
    </row>
    <row r="56" spans="1:2" x14ac:dyDescent="0.2">
      <c r="A56" s="107">
        <v>702010</v>
      </c>
      <c r="B56" s="106" t="s">
        <v>349</v>
      </c>
    </row>
    <row r="57" spans="1:2" x14ac:dyDescent="0.2">
      <c r="A57" s="107">
        <v>702015</v>
      </c>
      <c r="B57" s="106" t="s">
        <v>348</v>
      </c>
    </row>
    <row r="58" spans="1:2" x14ac:dyDescent="0.2">
      <c r="A58" s="107">
        <v>702017</v>
      </c>
      <c r="B58" s="106" t="s">
        <v>347</v>
      </c>
    </row>
    <row r="59" spans="1:2" x14ac:dyDescent="0.2">
      <c r="A59" s="109">
        <v>702020</v>
      </c>
      <c r="B59" s="108" t="s">
        <v>346</v>
      </c>
    </row>
    <row r="60" spans="1:2" x14ac:dyDescent="0.2">
      <c r="A60" s="107">
        <v>702023</v>
      </c>
      <c r="B60" s="106" t="s">
        <v>345</v>
      </c>
    </row>
    <row r="61" spans="1:2" x14ac:dyDescent="0.2">
      <c r="A61" s="107">
        <v>702025</v>
      </c>
      <c r="B61" s="106" t="s">
        <v>344</v>
      </c>
    </row>
    <row r="62" spans="1:2" x14ac:dyDescent="0.2">
      <c r="A62" s="107">
        <v>702030</v>
      </c>
      <c r="B62" s="106" t="s">
        <v>343</v>
      </c>
    </row>
    <row r="63" spans="1:2" x14ac:dyDescent="0.2">
      <c r="A63" s="107">
        <v>702033</v>
      </c>
      <c r="B63" s="106" t="s">
        <v>342</v>
      </c>
    </row>
    <row r="64" spans="1:2" x14ac:dyDescent="0.2">
      <c r="A64" s="107">
        <v>702035</v>
      </c>
      <c r="B64" s="106" t="s">
        <v>341</v>
      </c>
    </row>
    <row r="65" spans="1:2" x14ac:dyDescent="0.2">
      <c r="A65" s="107">
        <v>702045</v>
      </c>
      <c r="B65" s="106" t="s">
        <v>340</v>
      </c>
    </row>
    <row r="66" spans="1:2" x14ac:dyDescent="0.2">
      <c r="A66" s="107">
        <v>702050</v>
      </c>
      <c r="B66" s="106" t="s">
        <v>339</v>
      </c>
    </row>
    <row r="67" spans="1:2" x14ac:dyDescent="0.2">
      <c r="A67" s="107">
        <v>702055</v>
      </c>
      <c r="B67" s="106" t="s">
        <v>338</v>
      </c>
    </row>
    <row r="68" spans="1:2" x14ac:dyDescent="0.2">
      <c r="A68" s="107">
        <v>704000</v>
      </c>
      <c r="B68" s="106" t="s">
        <v>337</v>
      </c>
    </row>
    <row r="69" spans="1:2" x14ac:dyDescent="0.2">
      <c r="A69" s="109">
        <v>704005</v>
      </c>
      <c r="B69" s="108" t="s">
        <v>336</v>
      </c>
    </row>
    <row r="70" spans="1:2" x14ac:dyDescent="0.2">
      <c r="A70" s="107">
        <v>705000</v>
      </c>
      <c r="B70" s="106" t="s">
        <v>335</v>
      </c>
    </row>
    <row r="71" spans="1:2" x14ac:dyDescent="0.2">
      <c r="A71" s="107">
        <v>705005</v>
      </c>
      <c r="B71" s="106" t="s">
        <v>334</v>
      </c>
    </row>
    <row r="72" spans="1:2" x14ac:dyDescent="0.2">
      <c r="A72" s="107">
        <v>706000</v>
      </c>
      <c r="B72" s="106" t="s">
        <v>333</v>
      </c>
    </row>
    <row r="73" spans="1:2" x14ac:dyDescent="0.2">
      <c r="A73" s="107">
        <v>706005</v>
      </c>
      <c r="B73" s="106" t="s">
        <v>332</v>
      </c>
    </row>
    <row r="74" spans="1:2" x14ac:dyDescent="0.2">
      <c r="A74" s="107">
        <v>706010</v>
      </c>
      <c r="B74" s="106" t="s">
        <v>331</v>
      </c>
    </row>
    <row r="75" spans="1:2" x14ac:dyDescent="0.2">
      <c r="A75" s="107">
        <v>706015</v>
      </c>
      <c r="B75" s="106" t="s">
        <v>330</v>
      </c>
    </row>
    <row r="76" spans="1:2" x14ac:dyDescent="0.2">
      <c r="A76" s="107">
        <v>706025</v>
      </c>
      <c r="B76" s="106" t="s">
        <v>329</v>
      </c>
    </row>
    <row r="77" spans="1:2" x14ac:dyDescent="0.2">
      <c r="A77" s="107">
        <v>706030</v>
      </c>
      <c r="B77" s="106" t="s">
        <v>328</v>
      </c>
    </row>
    <row r="78" spans="1:2" x14ac:dyDescent="0.2">
      <c r="A78" s="107">
        <v>706035</v>
      </c>
      <c r="B78" s="106" t="s">
        <v>327</v>
      </c>
    </row>
    <row r="79" spans="1:2" x14ac:dyDescent="0.2">
      <c r="A79" s="107">
        <v>707000</v>
      </c>
      <c r="B79" s="106" t="s">
        <v>326</v>
      </c>
    </row>
    <row r="80" spans="1:2" x14ac:dyDescent="0.2">
      <c r="A80" s="107">
        <v>709000</v>
      </c>
      <c r="B80" s="106" t="s">
        <v>325</v>
      </c>
    </row>
  </sheetData>
  <sheetProtection algorithmName="SHA-512" hashValue="RMrGrfkyxdlG3Pry8A24m0Sj7Nzhw/lgGRUqQhVfqu+ApYRVFO+pp6turb5qunNismjvDy9YFPl6R35p2jFqqA==" saltValue="eNCvqAQYdVpKoQ5C16bOb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申請書</vt:lpstr>
      <vt:lpstr>記入に関する説明</vt:lpstr>
      <vt:lpstr>【人事・総務管理用】※変更しないでください</vt:lpstr>
      <vt:lpstr>【人事・総務管理用】各マスタ※変更しないでください</vt:lpstr>
      <vt:lpstr>部署一覧表※変更しないでください</vt:lpstr>
      <vt:lpstr>記入に関する説明!Print_Area</vt:lpstr>
      <vt:lpstr>申請書!Print_Area</vt:lpstr>
      <vt:lpstr>部署一覧表※変更しないでください!Print_Titles</vt:lpstr>
      <vt:lpstr>車道校舎</vt:lpstr>
      <vt:lpstr>豊橋校舎</vt:lpstr>
      <vt:lpstr>名古屋校舎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藤井 雄一朗</cp:lastModifiedBy>
  <cp:lastPrinted>2025-02-20T08:40:57Z</cp:lastPrinted>
  <dcterms:created xsi:type="dcterms:W3CDTF">2020-07-13T06:44:07Z</dcterms:created>
  <dcterms:modified xsi:type="dcterms:W3CDTF">2025-03-31T04:31:20Z</dcterms:modified>
</cp:coreProperties>
</file>